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ludek.novotny\Downloads\"/>
    </mc:Choice>
  </mc:AlternateContent>
  <bookViews>
    <workbookView xWindow="0" yWindow="0" windowWidth="0" windowHeight="0"/>
  </bookViews>
  <sheets>
    <sheet name="Rekapitulace stavby" sheetId="1" r:id="rId1"/>
    <sheet name="SO 101 - Polní cesta C 9" sheetId="2" r:id="rId2"/>
    <sheet name="SO 102 - Polní cesta C21a" sheetId="3" r:id="rId3"/>
    <sheet name="SO 103 - Polní cesta C22" sheetId="4" r:id="rId4"/>
    <sheet name="SO 801 - Sadové úpravy ce..." sheetId="5" r:id="rId5"/>
    <sheet name="SO 802 - Sadové úpravy - ..." sheetId="6" r:id="rId6"/>
    <sheet name="SO 803 - Sadové úpravy - ..." sheetId="7" r:id="rId7"/>
    <sheet name="SO 804 - Sadové úpravy  -..." sheetId="8" r:id="rId8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'SO 101 - Polní cesta C 9'!$C$125:$K$368</definedName>
    <definedName name="_xlnm.Print_Area" localSheetId="1">'SO 101 - Polní cesta C 9'!$C$4:$J$76,'SO 101 - Polní cesta C 9'!$C$82:$J$107,'SO 101 - Polní cesta C 9'!$C$113:$J$368</definedName>
    <definedName name="_xlnm.Print_Titles" localSheetId="1">'SO 101 - Polní cesta C 9'!$125:$125</definedName>
    <definedName name="_xlnm._FilterDatabase" localSheetId="2" hidden="1">'SO 102 - Polní cesta C21a'!$C$124:$K$286</definedName>
    <definedName name="_xlnm.Print_Area" localSheetId="2">'SO 102 - Polní cesta C21a'!$C$4:$J$76,'SO 102 - Polní cesta C21a'!$C$82:$J$106,'SO 102 - Polní cesta C21a'!$C$112:$J$286</definedName>
    <definedName name="_xlnm.Print_Titles" localSheetId="2">'SO 102 - Polní cesta C21a'!$124:$124</definedName>
    <definedName name="_xlnm._FilterDatabase" localSheetId="3" hidden="1">'SO 103 - Polní cesta C22'!$C$124:$K$284</definedName>
    <definedName name="_xlnm.Print_Area" localSheetId="3">'SO 103 - Polní cesta C22'!$C$4:$J$76,'SO 103 - Polní cesta C22'!$C$82:$J$106,'SO 103 - Polní cesta C22'!$C$112:$J$284</definedName>
    <definedName name="_xlnm.Print_Titles" localSheetId="3">'SO 103 - Polní cesta C22'!$124:$124</definedName>
    <definedName name="_xlnm._FilterDatabase" localSheetId="4" hidden="1">'SO 801 - Sadové úpravy ce...'!$C$118:$K$156</definedName>
    <definedName name="_xlnm.Print_Area" localSheetId="4">'SO 801 - Sadové úpravy ce...'!$C$4:$J$76,'SO 801 - Sadové úpravy ce...'!$C$82:$J$100,'SO 801 - Sadové úpravy ce...'!$C$106:$J$156</definedName>
    <definedName name="_xlnm.Print_Titles" localSheetId="4">'SO 801 - Sadové úpravy ce...'!$118:$118</definedName>
    <definedName name="_xlnm._FilterDatabase" localSheetId="5" hidden="1">'SO 802 - Sadové úpravy - ...'!$C$119:$K$157</definedName>
    <definedName name="_xlnm.Print_Area" localSheetId="5">'SO 802 - Sadové úpravy - ...'!$C$4:$J$76,'SO 802 - Sadové úpravy - ...'!$C$82:$J$101,'SO 802 - Sadové úpravy - ...'!$C$107:$J$157</definedName>
    <definedName name="_xlnm.Print_Titles" localSheetId="5">'SO 802 - Sadové úpravy - ...'!$119:$119</definedName>
    <definedName name="_xlnm._FilterDatabase" localSheetId="6" hidden="1">'SO 803 - Sadové úpravy - ...'!$C$118:$K$162</definedName>
    <definedName name="_xlnm.Print_Area" localSheetId="6">'SO 803 - Sadové úpravy - ...'!$C$4:$J$76,'SO 803 - Sadové úpravy - ...'!$C$82:$J$100,'SO 803 - Sadové úpravy - ...'!$C$106:$J$162</definedName>
    <definedName name="_xlnm.Print_Titles" localSheetId="6">'SO 803 - Sadové úpravy - ...'!$118:$118</definedName>
    <definedName name="_xlnm._FilterDatabase" localSheetId="7" hidden="1">'SO 804 - Sadové úpravy  -...'!$C$118:$K$152</definedName>
    <definedName name="_xlnm.Print_Area" localSheetId="7">'SO 804 - Sadové úpravy  -...'!$C$4:$J$76,'SO 804 - Sadové úpravy  -...'!$C$82:$J$100,'SO 804 - Sadové úpravy  -...'!$C$106:$J$152</definedName>
    <definedName name="_xlnm.Print_Titles" localSheetId="7">'SO 804 - Sadové úpravy  -...'!$118:$118</definedName>
  </definedNames>
  <calcPr/>
</workbook>
</file>

<file path=xl/calcChain.xml><?xml version="1.0" encoding="utf-8"?>
<calcChain xmlns="http://schemas.openxmlformats.org/spreadsheetml/2006/main">
  <c i="8" l="1" r="J37"/>
  <c r="J36"/>
  <c i="1" r="AY101"/>
  <c i="8" r="J35"/>
  <c i="1" r="AX101"/>
  <c i="8"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J115"/>
  <c r="F115"/>
  <c r="F113"/>
  <c r="E111"/>
  <c r="J91"/>
  <c r="F91"/>
  <c r="F89"/>
  <c r="E87"/>
  <c r="J24"/>
  <c r="E24"/>
  <c r="J116"/>
  <c r="J23"/>
  <c r="J18"/>
  <c r="E18"/>
  <c r="F116"/>
  <c r="J17"/>
  <c r="J12"/>
  <c r="J113"/>
  <c r="E7"/>
  <c r="E109"/>
  <c i="7" r="J37"/>
  <c r="J36"/>
  <c i="1" r="AY100"/>
  <c i="7" r="J35"/>
  <c i="1" r="AX100"/>
  <c i="7"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J115"/>
  <c r="F115"/>
  <c r="F113"/>
  <c r="E111"/>
  <c r="J91"/>
  <c r="F91"/>
  <c r="F89"/>
  <c r="E87"/>
  <c r="J24"/>
  <c r="E24"/>
  <c r="J116"/>
  <c r="J23"/>
  <c r="J18"/>
  <c r="E18"/>
  <c r="F92"/>
  <c r="J17"/>
  <c r="J12"/>
  <c r="J113"/>
  <c r="E7"/>
  <c r="E85"/>
  <c i="6" r="J121"/>
  <c r="J37"/>
  <c r="J36"/>
  <c i="1" r="AY99"/>
  <c i="6" r="J35"/>
  <c i="1" r="AX99"/>
  <c i="6"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97"/>
  <c r="J116"/>
  <c r="F116"/>
  <c r="F114"/>
  <c r="E112"/>
  <c r="J91"/>
  <c r="F91"/>
  <c r="F89"/>
  <c r="E87"/>
  <c r="J24"/>
  <c r="E24"/>
  <c r="J117"/>
  <c r="J23"/>
  <c r="J18"/>
  <c r="E18"/>
  <c r="F92"/>
  <c r="J17"/>
  <c r="J12"/>
  <c r="J114"/>
  <c r="E7"/>
  <c r="E85"/>
  <c i="5" r="J37"/>
  <c r="J36"/>
  <c i="1" r="AY98"/>
  <c i="5" r="J35"/>
  <c i="1" r="AX98"/>
  <c i="5"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J115"/>
  <c r="F115"/>
  <c r="F113"/>
  <c r="E111"/>
  <c r="J91"/>
  <c r="F91"/>
  <c r="F89"/>
  <c r="E87"/>
  <c r="J24"/>
  <c r="E24"/>
  <c r="J92"/>
  <c r="J23"/>
  <c r="J18"/>
  <c r="E18"/>
  <c r="F92"/>
  <c r="J17"/>
  <c r="J12"/>
  <c r="J113"/>
  <c r="E7"/>
  <c r="E109"/>
  <c i="4" r="J37"/>
  <c r="J36"/>
  <c i="1" r="AY97"/>
  <c i="4" r="J35"/>
  <c i="1" r="AX97"/>
  <c i="4"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5"/>
  <c r="BH275"/>
  <c r="BG275"/>
  <c r="BF275"/>
  <c r="T275"/>
  <c r="T274"/>
  <c r="R275"/>
  <c r="R274"/>
  <c r="P275"/>
  <c r="P274"/>
  <c r="BI270"/>
  <c r="BH270"/>
  <c r="BG270"/>
  <c r="BF270"/>
  <c r="T270"/>
  <c r="T269"/>
  <c r="R270"/>
  <c r="R269"/>
  <c r="P270"/>
  <c r="P269"/>
  <c r="BI268"/>
  <c r="BH268"/>
  <c r="BG268"/>
  <c r="BF268"/>
  <c r="T268"/>
  <c r="R268"/>
  <c r="P268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1"/>
  <c r="BH261"/>
  <c r="BG261"/>
  <c r="BF261"/>
  <c r="T261"/>
  <c r="R261"/>
  <c r="P261"/>
  <c r="BI259"/>
  <c r="BH259"/>
  <c r="BG259"/>
  <c r="BF259"/>
  <c r="T259"/>
  <c r="R259"/>
  <c r="P259"/>
  <c r="BI256"/>
  <c r="BH256"/>
  <c r="BG256"/>
  <c r="BF256"/>
  <c r="T256"/>
  <c r="R256"/>
  <c r="P256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2"/>
  <c r="BH232"/>
  <c r="BG232"/>
  <c r="BF232"/>
  <c r="T232"/>
  <c r="R232"/>
  <c r="P232"/>
  <c r="BI229"/>
  <c r="BH229"/>
  <c r="BG229"/>
  <c r="BF229"/>
  <c r="T229"/>
  <c r="R229"/>
  <c r="P229"/>
  <c r="BI225"/>
  <c r="BH225"/>
  <c r="BG225"/>
  <c r="BF225"/>
  <c r="T225"/>
  <c r="R225"/>
  <c r="P225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T213"/>
  <c r="R214"/>
  <c r="R213"/>
  <c r="P214"/>
  <c r="P213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4"/>
  <c r="BH134"/>
  <c r="BG134"/>
  <c r="BF134"/>
  <c r="T134"/>
  <c r="R134"/>
  <c r="P134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J121"/>
  <c r="F121"/>
  <c r="F119"/>
  <c r="E117"/>
  <c r="J91"/>
  <c r="F91"/>
  <c r="F89"/>
  <c r="E87"/>
  <c r="J24"/>
  <c r="E24"/>
  <c r="J92"/>
  <c r="J23"/>
  <c r="J18"/>
  <c r="E18"/>
  <c r="F92"/>
  <c r="J17"/>
  <c r="J12"/>
  <c r="J89"/>
  <c r="E7"/>
  <c r="E115"/>
  <c i="3" r="J37"/>
  <c r="J36"/>
  <c i="1" r="AY96"/>
  <c i="3" r="J35"/>
  <c i="1" r="AX96"/>
  <c i="3"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7"/>
  <c r="BH277"/>
  <c r="BG277"/>
  <c r="BF277"/>
  <c r="T277"/>
  <c r="T276"/>
  <c r="R277"/>
  <c r="R276"/>
  <c r="P277"/>
  <c r="P276"/>
  <c r="BI272"/>
  <c r="BH272"/>
  <c r="BG272"/>
  <c r="BF272"/>
  <c r="T272"/>
  <c r="T271"/>
  <c r="R272"/>
  <c r="R271"/>
  <c r="P272"/>
  <c r="P271"/>
  <c r="BI270"/>
  <c r="BH270"/>
  <c r="BG270"/>
  <c r="BF270"/>
  <c r="T270"/>
  <c r="R270"/>
  <c r="P270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7"/>
  <c r="BH257"/>
  <c r="BG257"/>
  <c r="BF257"/>
  <c r="T257"/>
  <c r="R257"/>
  <c r="P257"/>
  <c r="BI254"/>
  <c r="BH254"/>
  <c r="BG254"/>
  <c r="BF254"/>
  <c r="T254"/>
  <c r="R254"/>
  <c r="P254"/>
  <c r="BI250"/>
  <c r="BH250"/>
  <c r="BG250"/>
  <c r="BF250"/>
  <c r="T250"/>
  <c r="R250"/>
  <c r="P250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R239"/>
  <c r="P239"/>
  <c r="BI236"/>
  <c r="BH236"/>
  <c r="BG236"/>
  <c r="BF236"/>
  <c r="T236"/>
  <c r="R236"/>
  <c r="P236"/>
  <c r="BI234"/>
  <c r="BH234"/>
  <c r="BG234"/>
  <c r="BF234"/>
  <c r="T234"/>
  <c r="R234"/>
  <c r="P234"/>
  <c r="BI231"/>
  <c r="BH231"/>
  <c r="BG231"/>
  <c r="BF231"/>
  <c r="T231"/>
  <c r="R231"/>
  <c r="P231"/>
  <c r="BI227"/>
  <c r="BH227"/>
  <c r="BG227"/>
  <c r="BF227"/>
  <c r="T227"/>
  <c r="R227"/>
  <c r="P227"/>
  <c r="BI224"/>
  <c r="BH224"/>
  <c r="BG224"/>
  <c r="BF224"/>
  <c r="T224"/>
  <c r="R224"/>
  <c r="P224"/>
  <c r="BI220"/>
  <c r="BH220"/>
  <c r="BG220"/>
  <c r="BF220"/>
  <c r="T220"/>
  <c r="R220"/>
  <c r="P220"/>
  <c r="BI216"/>
  <c r="BH216"/>
  <c r="BG216"/>
  <c r="BF216"/>
  <c r="T216"/>
  <c r="T215"/>
  <c r="R216"/>
  <c r="R215"/>
  <c r="P216"/>
  <c r="P215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1"/>
  <c r="BH131"/>
  <c r="BG131"/>
  <c r="BF131"/>
  <c r="T131"/>
  <c r="R131"/>
  <c r="P131"/>
  <c r="BI128"/>
  <c r="BH128"/>
  <c r="BG128"/>
  <c r="BF128"/>
  <c r="T128"/>
  <c r="R128"/>
  <c r="P128"/>
  <c r="J121"/>
  <c r="F121"/>
  <c r="F119"/>
  <c r="E117"/>
  <c r="J91"/>
  <c r="F91"/>
  <c r="F89"/>
  <c r="E87"/>
  <c r="J24"/>
  <c r="E24"/>
  <c r="J122"/>
  <c r="J23"/>
  <c r="J18"/>
  <c r="E18"/>
  <c r="F122"/>
  <c r="J17"/>
  <c r="J12"/>
  <c r="J89"/>
  <c r="E7"/>
  <c r="E115"/>
  <c i="2" r="J37"/>
  <c r="J36"/>
  <c i="1" r="AY95"/>
  <c i="2" r="J35"/>
  <c i="1" r="AX95"/>
  <c i="2"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41"/>
  <c r="BH341"/>
  <c r="BG341"/>
  <c r="BF341"/>
  <c r="T341"/>
  <c r="R341"/>
  <c r="P341"/>
  <c r="BI338"/>
  <c r="BH338"/>
  <c r="BG338"/>
  <c r="BF338"/>
  <c r="T338"/>
  <c r="T337"/>
  <c r="R338"/>
  <c r="R337"/>
  <c r="P338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2"/>
  <c r="BH332"/>
  <c r="BG332"/>
  <c r="BF332"/>
  <c r="T332"/>
  <c r="R332"/>
  <c r="P332"/>
  <c r="BI331"/>
  <c r="BH331"/>
  <c r="BG331"/>
  <c r="BF331"/>
  <c r="T331"/>
  <c r="R331"/>
  <c r="P331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8"/>
  <c r="BH318"/>
  <c r="BG318"/>
  <c r="BF318"/>
  <c r="T318"/>
  <c r="R318"/>
  <c r="P318"/>
  <c r="BI315"/>
  <c r="BH315"/>
  <c r="BG315"/>
  <c r="BF315"/>
  <c r="T315"/>
  <c r="R315"/>
  <c r="P315"/>
  <c r="BI311"/>
  <c r="BH311"/>
  <c r="BG311"/>
  <c r="BF311"/>
  <c r="T311"/>
  <c r="R311"/>
  <c r="P311"/>
  <c r="BI309"/>
  <c r="BH309"/>
  <c r="BG309"/>
  <c r="BF309"/>
  <c r="T309"/>
  <c r="R309"/>
  <c r="P309"/>
  <c r="BI297"/>
  <c r="BH297"/>
  <c r="BG297"/>
  <c r="BF297"/>
  <c r="T297"/>
  <c r="R297"/>
  <c r="P297"/>
  <c r="BI285"/>
  <c r="BH285"/>
  <c r="BG285"/>
  <c r="BF285"/>
  <c r="T285"/>
  <c r="R285"/>
  <c r="P285"/>
  <c r="BI284"/>
  <c r="BH284"/>
  <c r="BG284"/>
  <c r="BF284"/>
  <c r="T284"/>
  <c r="R284"/>
  <c r="P284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8"/>
  <c r="BH278"/>
  <c r="BG278"/>
  <c r="BF278"/>
  <c r="T278"/>
  <c r="R278"/>
  <c r="P278"/>
  <c r="BI274"/>
  <c r="BH274"/>
  <c r="BG274"/>
  <c r="BF274"/>
  <c r="T274"/>
  <c r="R274"/>
  <c r="P274"/>
  <c r="BI272"/>
  <c r="BH272"/>
  <c r="BG272"/>
  <c r="BF272"/>
  <c r="T272"/>
  <c r="R272"/>
  <c r="P272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7"/>
  <c r="BH257"/>
  <c r="BG257"/>
  <c r="BF257"/>
  <c r="T257"/>
  <c r="R257"/>
  <c r="P257"/>
  <c r="BI253"/>
  <c r="BH253"/>
  <c r="BG253"/>
  <c r="BF253"/>
  <c r="T253"/>
  <c r="R253"/>
  <c r="P253"/>
  <c r="BI250"/>
  <c r="BH250"/>
  <c r="BG250"/>
  <c r="BF250"/>
  <c r="T250"/>
  <c r="R250"/>
  <c r="P250"/>
  <c r="BI238"/>
  <c r="BH238"/>
  <c r="BG238"/>
  <c r="BF238"/>
  <c r="T238"/>
  <c r="R238"/>
  <c r="P238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6"/>
  <c r="BH186"/>
  <c r="BG186"/>
  <c r="BF186"/>
  <c r="T186"/>
  <c r="R186"/>
  <c r="P186"/>
  <c r="BI184"/>
  <c r="BH184"/>
  <c r="BG184"/>
  <c r="BF184"/>
  <c r="T184"/>
  <c r="R184"/>
  <c r="P184"/>
  <c r="BI170"/>
  <c r="BH170"/>
  <c r="BG170"/>
  <c r="BF170"/>
  <c r="T170"/>
  <c r="R170"/>
  <c r="P170"/>
  <c r="BI153"/>
  <c r="BH153"/>
  <c r="BG153"/>
  <c r="BF153"/>
  <c r="T153"/>
  <c r="R153"/>
  <c r="P153"/>
  <c r="BI151"/>
  <c r="BH151"/>
  <c r="BG151"/>
  <c r="BF151"/>
  <c r="T151"/>
  <c r="R151"/>
  <c r="P151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J122"/>
  <c r="F122"/>
  <c r="F120"/>
  <c r="E118"/>
  <c r="J91"/>
  <c r="F91"/>
  <c r="F89"/>
  <c r="E87"/>
  <c r="J24"/>
  <c r="E24"/>
  <c r="J123"/>
  <c r="J23"/>
  <c r="J18"/>
  <c r="E18"/>
  <c r="F92"/>
  <c r="J17"/>
  <c r="J12"/>
  <c r="J120"/>
  <c r="E7"/>
  <c r="E116"/>
  <c i="1" r="L90"/>
  <c r="AM90"/>
  <c r="AM89"/>
  <c r="L89"/>
  <c r="AM87"/>
  <c r="L87"/>
  <c r="L85"/>
  <c r="L84"/>
  <c i="2" r="BK341"/>
  <c r="BK334"/>
  <c r="BK309"/>
  <c r="BK195"/>
  <c r="BK367"/>
  <c r="J362"/>
  <c r="BK353"/>
  <c r="J320"/>
  <c r="BK284"/>
  <c r="J265"/>
  <c r="J204"/>
  <c r="J131"/>
  <c r="J367"/>
  <c r="BK332"/>
  <c r="BK274"/>
  <c r="J222"/>
  <c r="BK129"/>
  <c r="BK365"/>
  <c r="BK338"/>
  <c r="BK323"/>
  <c r="BK282"/>
  <c r="BK257"/>
  <c r="BK190"/>
  <c r="J136"/>
  <c r="J335"/>
  <c r="BK297"/>
  <c r="J257"/>
  <c r="BK199"/>
  <c r="BK184"/>
  <c r="J315"/>
  <c r="BK281"/>
  <c r="BK269"/>
  <c r="J261"/>
  <c r="BK226"/>
  <c r="J199"/>
  <c i="3" r="BK285"/>
  <c r="BK280"/>
  <c r="BK270"/>
  <c r="BK163"/>
  <c r="J128"/>
  <c r="BK283"/>
  <c r="BK268"/>
  <c r="BK257"/>
  <c r="BK241"/>
  <c r="J205"/>
  <c r="BK175"/>
  <c r="J163"/>
  <c r="BK131"/>
  <c r="J250"/>
  <c r="J239"/>
  <c r="BK205"/>
  <c r="J169"/>
  <c r="J270"/>
  <c r="J242"/>
  <c r="BK227"/>
  <c r="J208"/>
  <c r="J192"/>
  <c r="BK147"/>
  <c r="BK137"/>
  <c r="BK266"/>
  <c r="BK236"/>
  <c r="BK208"/>
  <c r="BK171"/>
  <c r="J137"/>
  <c i="4" r="J256"/>
  <c r="J211"/>
  <c r="J169"/>
  <c r="BK284"/>
  <c r="BK249"/>
  <c r="BK175"/>
  <c r="J283"/>
  <c r="BK264"/>
  <c r="J208"/>
  <c r="J178"/>
  <c r="BK138"/>
  <c r="J281"/>
  <c r="J249"/>
  <c r="J214"/>
  <c r="BK180"/>
  <c r="J140"/>
  <c r="J266"/>
  <c r="J225"/>
  <c r="J173"/>
  <c r="J143"/>
  <c r="J277"/>
  <c r="BK240"/>
  <c r="BK205"/>
  <c r="J183"/>
  <c r="BK156"/>
  <c i="5" r="BK150"/>
  <c r="J138"/>
  <c r="J149"/>
  <c r="BK135"/>
  <c r="BK149"/>
  <c r="J135"/>
  <c r="J121"/>
  <c r="BK138"/>
  <c r="BK121"/>
  <c r="J144"/>
  <c r="J132"/>
  <c r="BK154"/>
  <c r="J134"/>
  <c i="6" r="J156"/>
  <c r="J146"/>
  <c r="BK136"/>
  <c r="J126"/>
  <c r="BK147"/>
  <c r="J139"/>
  <c r="BK130"/>
  <c r="J123"/>
  <c r="J148"/>
  <c r="J134"/>
  <c r="J149"/>
  <c r="BK126"/>
  <c r="J150"/>
  <c r="J130"/>
  <c i="7" r="J156"/>
  <c r="BK139"/>
  <c r="BK129"/>
  <c r="J157"/>
  <c r="BK140"/>
  <c r="J133"/>
  <c r="J123"/>
  <c r="BK151"/>
  <c r="J139"/>
  <c r="BK126"/>
  <c r="BK152"/>
  <c r="BK135"/>
  <c r="J161"/>
  <c r="J127"/>
  <c r="J155"/>
  <c r="BK137"/>
  <c r="J121"/>
  <c i="8" r="BK138"/>
  <c r="J122"/>
  <c r="BK141"/>
  <c r="BK127"/>
  <c r="J145"/>
  <c r="BK147"/>
  <c r="J137"/>
  <c r="BK148"/>
  <c r="BK129"/>
  <c r="BK149"/>
  <c r="J143"/>
  <c r="J131"/>
  <c i="2" r="J364"/>
  <c r="BK328"/>
  <c r="BK263"/>
  <c r="J184"/>
  <c r="J365"/>
  <c r="J361"/>
  <c r="BK336"/>
  <c r="J318"/>
  <c r="BK280"/>
  <c r="BK221"/>
  <c r="J190"/>
  <c r="BK368"/>
  <c r="J334"/>
  <c r="BK267"/>
  <c r="BK194"/>
  <c r="J353"/>
  <c r="J328"/>
  <c r="BK311"/>
  <c r="BK265"/>
  <c r="BK201"/>
  <c r="J192"/>
  <c r="J129"/>
  <c r="BK355"/>
  <c r="J327"/>
  <c r="J272"/>
  <c r="J238"/>
  <c r="BK204"/>
  <c r="BK192"/>
  <c i="1" r="AS94"/>
  <c i="2" r="BK224"/>
  <c r="J170"/>
  <c i="3" r="BK284"/>
  <c r="J272"/>
  <c r="BK213"/>
  <c r="J161"/>
  <c r="J286"/>
  <c r="J281"/>
  <c r="J259"/>
  <c r="J245"/>
  <c r="BK220"/>
  <c r="BK206"/>
  <c r="BK180"/>
  <c r="J171"/>
  <c r="J145"/>
  <c r="J283"/>
  <c r="BK245"/>
  <c r="BK234"/>
  <c r="J197"/>
  <c r="J175"/>
  <c r="J282"/>
  <c r="J262"/>
  <c r="J231"/>
  <c r="J216"/>
  <c r="BK197"/>
  <c r="BK185"/>
  <c r="BK172"/>
  <c r="BK139"/>
  <c r="BK277"/>
  <c r="J257"/>
  <c r="BK231"/>
  <c r="BK192"/>
  <c r="BK182"/>
  <c i="4" r="J265"/>
  <c r="J232"/>
  <c r="J204"/>
  <c r="BK161"/>
  <c r="J275"/>
  <c r="BK188"/>
  <c r="BK270"/>
  <c r="BK229"/>
  <c r="BK190"/>
  <c r="BK159"/>
  <c r="J128"/>
  <c r="BK279"/>
  <c r="BK211"/>
  <c r="J188"/>
  <c r="J159"/>
  <c r="BK282"/>
  <c r="BK252"/>
  <c r="BK206"/>
  <c r="J161"/>
  <c r="J282"/>
  <c r="BK278"/>
  <c r="J252"/>
  <c r="J229"/>
  <c r="BK204"/>
  <c r="J180"/>
  <c r="BK140"/>
  <c i="5" r="J147"/>
  <c r="BK144"/>
  <c r="J150"/>
  <c r="BK139"/>
  <c r="J151"/>
  <c r="BK134"/>
  <c r="J155"/>
  <c r="BK128"/>
  <c r="BK151"/>
  <c r="BK142"/>
  <c r="BK127"/>
  <c r="J156"/>
  <c r="J142"/>
  <c r="J126"/>
  <c i="6" r="BK155"/>
  <c r="J147"/>
  <c r="J137"/>
  <c r="BK127"/>
  <c r="J145"/>
  <c r="J136"/>
  <c r="BK128"/>
  <c r="BK152"/>
  <c r="BK143"/>
  <c r="BK124"/>
  <c r="BK142"/>
  <c r="BK137"/>
  <c r="BK157"/>
  <c r="J138"/>
  <c i="7" r="BK155"/>
  <c r="J140"/>
  <c r="BK134"/>
  <c r="J149"/>
  <c r="J134"/>
  <c r="BK127"/>
  <c r="BK160"/>
  <c r="BK148"/>
  <c r="BK130"/>
  <c r="BK161"/>
  <c r="BK145"/>
  <c r="J131"/>
  <c r="J152"/>
  <c r="J158"/>
  <c r="J147"/>
  <c r="BK131"/>
  <c i="8" r="BK150"/>
  <c r="BK132"/>
  <c r="J151"/>
  <c r="BK133"/>
  <c r="J124"/>
  <c r="J146"/>
  <c r="BK139"/>
  <c r="J132"/>
  <c r="J149"/>
  <c r="J133"/>
  <c r="J121"/>
  <c r="J144"/>
  <c r="J135"/>
  <c i="3" r="BK161"/>
  <c r="BK262"/>
  <c r="J177"/>
  <c r="J158"/>
  <c i="4" r="J264"/>
  <c r="J222"/>
  <c r="BK165"/>
  <c r="J133"/>
  <c r="BK261"/>
  <c r="J192"/>
  <c r="BK133"/>
  <c r="BK222"/>
  <c r="J175"/>
  <c r="J134"/>
  <c r="J284"/>
  <c r="BK277"/>
  <c r="BK246"/>
  <c r="BK208"/>
  <c r="BK173"/>
  <c r="BK134"/>
  <c r="J261"/>
  <c r="J240"/>
  <c r="J190"/>
  <c r="J167"/>
  <c r="BK128"/>
  <c r="J270"/>
  <c r="BK234"/>
  <c r="J206"/>
  <c i="5" r="BK156"/>
  <c r="J146"/>
  <c r="BK136"/>
  <c r="BK153"/>
  <c r="BK129"/>
  <c r="BK155"/>
  <c r="J137"/>
  <c r="BK137"/>
  <c r="BK124"/>
  <c r="J139"/>
  <c r="BK122"/>
  <c r="BK147"/>
  <c r="J131"/>
  <c i="6" r="BK148"/>
  <c r="J142"/>
  <c r="BK129"/>
  <c r="J154"/>
  <c r="J143"/>
  <c r="J127"/>
  <c r="BK154"/>
  <c r="J132"/>
  <c r="J152"/>
  <c r="BK156"/>
  <c r="BK135"/>
  <c r="BK123"/>
  <c i="7" r="J150"/>
  <c r="J126"/>
  <c r="J148"/>
  <c r="BK162"/>
  <c r="J153"/>
  <c r="J137"/>
  <c r="BK123"/>
  <c r="BK150"/>
  <c r="BK141"/>
  <c r="BK121"/>
  <c r="BK138"/>
  <c r="BK156"/>
  <c r="J143"/>
  <c r="J129"/>
  <c i="8" r="J140"/>
  <c r="J134"/>
  <c r="BK125"/>
  <c r="J150"/>
  <c r="J127"/>
  <c r="J138"/>
  <c r="J125"/>
  <c r="BK144"/>
  <c r="BK122"/>
  <c r="J147"/>
  <c r="J141"/>
  <c r="J130"/>
  <c i="2" r="J363"/>
  <c r="BK318"/>
  <c r="J281"/>
  <c r="J224"/>
  <c r="BK134"/>
  <c r="BK364"/>
  <c r="BK357"/>
  <c r="BK335"/>
  <c r="BK315"/>
  <c r="J282"/>
  <c r="J253"/>
  <c r="BK170"/>
  <c r="J338"/>
  <c r="BK331"/>
  <c r="BK253"/>
  <c r="J153"/>
  <c r="J368"/>
  <c r="J359"/>
  <c r="J336"/>
  <c r="BK320"/>
  <c r="J278"/>
  <c r="J250"/>
  <c r="J195"/>
  <c r="BK153"/>
  <c r="BK361"/>
  <c r="J326"/>
  <c r="J280"/>
  <c r="BK223"/>
  <c r="BK202"/>
  <c r="BK186"/>
  <c r="J311"/>
  <c r="J274"/>
  <c r="J263"/>
  <c r="J221"/>
  <c r="J134"/>
  <c i="3" r="BK281"/>
  <c r="J220"/>
  <c r="J142"/>
  <c r="J284"/>
  <c r="J280"/>
  <c r="BK260"/>
  <c r="J248"/>
  <c r="BK224"/>
  <c r="BK207"/>
  <c r="BK187"/>
  <c r="J172"/>
  <c r="BK158"/>
  <c r="BK286"/>
  <c r="J241"/>
  <c r="BK216"/>
  <c r="J195"/>
  <c r="J167"/>
  <c r="J277"/>
  <c r="BK259"/>
  <c r="BK239"/>
  <c r="J213"/>
  <c r="J194"/>
  <c r="J180"/>
  <c r="BK145"/>
  <c r="BK279"/>
  <c r="BK242"/>
  <c r="J227"/>
  <c r="J190"/>
  <c r="BK167"/>
  <c r="BK128"/>
  <c i="4" r="J234"/>
  <c r="J205"/>
  <c r="J138"/>
  <c r="BK268"/>
  <c r="BK237"/>
  <c r="J165"/>
  <c r="J278"/>
  <c r="BK259"/>
  <c r="J195"/>
  <c r="BK167"/>
  <c r="J130"/>
  <c r="BK256"/>
  <c r="BK232"/>
  <c r="BK192"/>
  <c r="BK143"/>
  <c r="J259"/>
  <c r="BK214"/>
  <c r="BK185"/>
  <c r="BK145"/>
  <c r="BK281"/>
  <c r="BK266"/>
  <c r="BK225"/>
  <c r="J185"/>
  <c r="BK170"/>
  <c i="5" r="J152"/>
  <c r="BK131"/>
  <c r="J123"/>
  <c r="BK141"/>
  <c r="BK123"/>
  <c r="J143"/>
  <c r="J125"/>
  <c r="BK152"/>
  <c r="J129"/>
  <c r="BK148"/>
  <c r="BK133"/>
  <c r="J124"/>
  <c r="J136"/>
  <c r="J122"/>
  <c i="6" r="BK149"/>
  <c r="BK140"/>
  <c r="J128"/>
  <c r="J151"/>
  <c r="J140"/>
  <c r="J135"/>
  <c r="J124"/>
  <c r="BK151"/>
  <c r="BK138"/>
  <c r="BK150"/>
  <c r="BK139"/>
  <c r="BK125"/>
  <c r="BK145"/>
  <c r="BK133"/>
  <c i="7" r="BK158"/>
  <c r="J145"/>
  <c r="BK132"/>
  <c r="J124"/>
  <c r="J144"/>
  <c r="J125"/>
  <c r="BK157"/>
  <c r="BK149"/>
  <c r="J132"/>
  <c r="J160"/>
  <c r="BK144"/>
  <c r="BK122"/>
  <c r="BK142"/>
  <c r="J122"/>
  <c r="J151"/>
  <c r="J138"/>
  <c r="BK125"/>
  <c i="8" r="J148"/>
  <c r="BK130"/>
  <c r="BK145"/>
  <c r="J128"/>
  <c r="BK123"/>
  <c r="BK131"/>
  <c r="BK151"/>
  <c r="BK137"/>
  <c r="BK121"/>
  <c i="2" r="J357"/>
  <c r="J323"/>
  <c r="BK285"/>
  <c r="BK250"/>
  <c r="BK151"/>
  <c r="J366"/>
  <c r="BK363"/>
  <c r="J355"/>
  <c r="J332"/>
  <c r="J297"/>
  <c r="J269"/>
  <c r="J226"/>
  <c r="J194"/>
  <c r="BK362"/>
  <c r="BK327"/>
  <c r="J202"/>
  <c r="BK136"/>
  <c r="BK366"/>
  <c r="J341"/>
  <c r="BK326"/>
  <c r="J285"/>
  <c r="BK272"/>
  <c r="J223"/>
  <c r="J197"/>
  <c r="J186"/>
  <c r="BK359"/>
  <c r="J331"/>
  <c r="J284"/>
  <c r="BK261"/>
  <c r="BK222"/>
  <c r="BK197"/>
  <c r="BK131"/>
  <c r="J309"/>
  <c r="BK278"/>
  <c r="J267"/>
  <c r="BK238"/>
  <c r="J201"/>
  <c r="J151"/>
  <c i="3" r="BK282"/>
  <c r="J267"/>
  <c r="BK210"/>
  <c r="J285"/>
  <c r="J279"/>
  <c r="BK261"/>
  <c r="J254"/>
  <c r="J236"/>
  <c r="J210"/>
  <c r="BK194"/>
  <c r="BK177"/>
  <c r="J147"/>
  <c r="BK272"/>
  <c r="J268"/>
  <c r="BK267"/>
  <c r="J266"/>
  <c r="J261"/>
  <c r="J260"/>
  <c r="BK254"/>
  <c r="BK248"/>
  <c r="J207"/>
  <c r="BK190"/>
  <c r="J187"/>
  <c r="BK263"/>
  <c r="BK250"/>
  <c r="J224"/>
  <c r="BK195"/>
  <c r="J182"/>
  <c r="BK169"/>
  <c r="BK142"/>
  <c r="J131"/>
  <c r="J263"/>
  <c r="J234"/>
  <c r="J206"/>
  <c r="J185"/>
  <c r="J139"/>
  <c i="4" r="BK243"/>
  <c r="J193"/>
  <c r="J145"/>
  <c r="BK280"/>
  <c r="J246"/>
  <c r="BK183"/>
  <c r="BK130"/>
  <c r="BK265"/>
  <c r="J203"/>
  <c r="J156"/>
  <c r="BK283"/>
  <c r="J268"/>
  <c r="J218"/>
  <c r="BK203"/>
  <c r="J170"/>
  <c r="J279"/>
  <c r="J243"/>
  <c r="BK195"/>
  <c r="BK169"/>
  <c r="J280"/>
  <c r="BK275"/>
  <c r="J237"/>
  <c r="BK218"/>
  <c r="BK193"/>
  <c r="BK178"/>
  <c i="5" r="J154"/>
  <c r="J145"/>
  <c r="BK125"/>
  <c r="J148"/>
  <c r="J133"/>
  <c r="BK146"/>
  <c r="BK132"/>
  <c r="BK143"/>
  <c r="J127"/>
  <c r="BK145"/>
  <c r="J141"/>
  <c r="BK126"/>
  <c r="J153"/>
  <c r="J128"/>
  <c i="6" r="J153"/>
  <c r="J144"/>
  <c r="BK132"/>
  <c r="J125"/>
  <c r="BK144"/>
  <c r="J133"/>
  <c r="J155"/>
  <c r="BK146"/>
  <c r="J157"/>
  <c r="J129"/>
  <c r="BK153"/>
  <c r="BK134"/>
  <c i="7" r="BK159"/>
  <c r="BK153"/>
  <c r="J135"/>
  <c r="J159"/>
  <c r="J141"/>
  <c r="J130"/>
  <c r="J154"/>
  <c r="BK143"/>
  <c r="BK133"/>
  <c r="J162"/>
  <c r="BK147"/>
  <c r="J128"/>
  <c r="BK128"/>
  <c r="BK154"/>
  <c r="J142"/>
  <c r="BK124"/>
  <c i="8" r="BK142"/>
  <c r="BK152"/>
  <c r="BK143"/>
  <c r="J129"/>
  <c r="J152"/>
  <c r="BK134"/>
  <c r="BK140"/>
  <c r="BK135"/>
  <c r="J123"/>
  <c r="J142"/>
  <c r="BK124"/>
  <c r="BK146"/>
  <c r="J139"/>
  <c r="BK128"/>
  <c i="5" l="1" r="BK130"/>
  <c r="J130"/>
  <c r="J98"/>
  <c r="R130"/>
  <c i="6" r="R122"/>
  <c r="BK141"/>
  <c r="J141"/>
  <c r="J100"/>
  <c i="7" r="T120"/>
  <c r="R146"/>
  <c i="8" r="BK126"/>
  <c r="J126"/>
  <c r="J98"/>
  <c r="T126"/>
  <c i="2" r="BK128"/>
  <c r="J128"/>
  <c r="J98"/>
  <c r="R225"/>
  <c r="P252"/>
  <c r="P277"/>
  <c r="P330"/>
  <c r="BK340"/>
  <c r="BK339"/>
  <c r="J339"/>
  <c r="J104"/>
  <c r="T360"/>
  <c i="3" r="T127"/>
  <c r="T209"/>
  <c r="P219"/>
  <c r="BK253"/>
  <c r="J253"/>
  <c r="J102"/>
  <c r="BK278"/>
  <c r="J278"/>
  <c r="J105"/>
  <c i="4" r="R127"/>
  <c r="P207"/>
  <c r="BK217"/>
  <c r="J217"/>
  <c r="J101"/>
  <c r="R255"/>
  <c r="BK276"/>
  <c r="J276"/>
  <c r="J105"/>
  <c i="5" r="BK120"/>
  <c r="J120"/>
  <c r="J97"/>
  <c r="T140"/>
  <c i="6" r="P141"/>
  <c i="7" r="BK136"/>
  <c r="J136"/>
  <c r="J98"/>
  <c r="BK146"/>
  <c r="J146"/>
  <c r="J99"/>
  <c i="8" r="BK120"/>
  <c r="BK136"/>
  <c r="J136"/>
  <c r="J99"/>
  <c i="2" r="T128"/>
  <c r="T225"/>
  <c r="T252"/>
  <c r="T277"/>
  <c r="R330"/>
  <c r="R340"/>
  <c r="R339"/>
  <c r="P360"/>
  <c i="3" r="R127"/>
  <c r="R209"/>
  <c r="BK219"/>
  <c r="J219"/>
  <c r="J101"/>
  <c r="R253"/>
  <c r="T278"/>
  <c i="4" r="BK127"/>
  <c r="J127"/>
  <c r="J98"/>
  <c r="BK207"/>
  <c r="J207"/>
  <c r="J99"/>
  <c r="R217"/>
  <c r="BK255"/>
  <c r="J255"/>
  <c r="J102"/>
  <c r="P276"/>
  <c i="5" r="P130"/>
  <c r="T130"/>
  <c i="6" r="BK122"/>
  <c r="J122"/>
  <c r="J98"/>
  <c r="P131"/>
  <c r="T131"/>
  <c i="7" r="BK120"/>
  <c r="BK119"/>
  <c r="J119"/>
  <c r="T136"/>
  <c i="8" r="P120"/>
  <c r="R126"/>
  <c i="5" r="P120"/>
  <c r="P140"/>
  <c i="6" r="P122"/>
  <c r="P120"/>
  <c i="1" r="AU99"/>
  <c i="6" r="R131"/>
  <c i="7" r="P120"/>
  <c r="R136"/>
  <c i="8" r="P126"/>
  <c r="P136"/>
  <c i="2" r="P128"/>
  <c r="P127"/>
  <c r="P126"/>
  <c i="1" r="AU95"/>
  <c i="2" r="P225"/>
  <c r="BK252"/>
  <c r="J252"/>
  <c r="J100"/>
  <c r="BK277"/>
  <c r="J277"/>
  <c r="J101"/>
  <c r="T330"/>
  <c r="P340"/>
  <c r="P339"/>
  <c r="BK360"/>
  <c r="J360"/>
  <c r="J106"/>
  <c i="3" r="P127"/>
  <c r="P209"/>
  <c r="R219"/>
  <c r="T253"/>
  <c r="P278"/>
  <c i="4" r="P127"/>
  <c r="T207"/>
  <c r="T217"/>
  <c r="T255"/>
  <c i="5" r="R120"/>
  <c r="BK140"/>
  <c r="J140"/>
  <c r="J99"/>
  <c i="6" r="BK131"/>
  <c r="J131"/>
  <c r="J99"/>
  <c r="T141"/>
  <c i="7" r="P136"/>
  <c r="T146"/>
  <c i="8" r="R120"/>
  <c r="R136"/>
  <c i="2" r="R128"/>
  <c r="BK225"/>
  <c r="J225"/>
  <c r="J99"/>
  <c r="R252"/>
  <c r="R277"/>
  <c r="BK330"/>
  <c r="J330"/>
  <c r="J102"/>
  <c r="T340"/>
  <c r="T339"/>
  <c r="R360"/>
  <c i="3" r="BK127"/>
  <c r="J127"/>
  <c r="J98"/>
  <c r="BK209"/>
  <c r="J209"/>
  <c r="J99"/>
  <c r="T219"/>
  <c r="P253"/>
  <c r="R278"/>
  <c i="4" r="T127"/>
  <c r="T126"/>
  <c r="T125"/>
  <c r="R207"/>
  <c r="P217"/>
  <c r="P255"/>
  <c r="R276"/>
  <c r="T276"/>
  <c i="5" r="T120"/>
  <c r="T119"/>
  <c r="R140"/>
  <c i="6" r="T122"/>
  <c r="T120"/>
  <c r="R141"/>
  <c i="7" r="R120"/>
  <c r="R119"/>
  <c r="P146"/>
  <c i="8" r="T120"/>
  <c r="T136"/>
  <c i="2" r="BK337"/>
  <c r="J337"/>
  <c r="J103"/>
  <c i="4" r="BK213"/>
  <c r="J213"/>
  <c r="J100"/>
  <c i="3" r="BK271"/>
  <c r="J271"/>
  <c r="J103"/>
  <c i="4" r="BK269"/>
  <c r="J269"/>
  <c r="J103"/>
  <c i="3" r="BK215"/>
  <c r="J215"/>
  <c r="J100"/>
  <c r="BK276"/>
  <c r="J276"/>
  <c r="J104"/>
  <c i="4" r="BK274"/>
  <c r="J274"/>
  <c r="J104"/>
  <c i="7" r="J120"/>
  <c r="J97"/>
  <c i="8" r="E85"/>
  <c r="J92"/>
  <c r="BE138"/>
  <c r="BE142"/>
  <c r="BE145"/>
  <c r="BE148"/>
  <c i="7" r="J96"/>
  <c i="8" r="BE123"/>
  <c r="BE130"/>
  <c r="BE141"/>
  <c r="BE143"/>
  <c r="BE147"/>
  <c r="BE131"/>
  <c r="BE133"/>
  <c r="BE134"/>
  <c r="BE146"/>
  <c r="J89"/>
  <c r="BE121"/>
  <c r="BE129"/>
  <c r="BE135"/>
  <c r="BE139"/>
  <c r="BE149"/>
  <c r="BE151"/>
  <c r="F92"/>
  <c r="BE122"/>
  <c r="BE132"/>
  <c r="BE140"/>
  <c r="BE144"/>
  <c r="BE124"/>
  <c r="BE125"/>
  <c r="BE127"/>
  <c r="BE128"/>
  <c r="BE137"/>
  <c r="BE150"/>
  <c r="BE152"/>
  <c i="7" r="J92"/>
  <c r="BE123"/>
  <c r="BE127"/>
  <c r="BE128"/>
  <c r="BE130"/>
  <c r="BE150"/>
  <c r="J89"/>
  <c r="BE124"/>
  <c r="BE141"/>
  <c r="BE149"/>
  <c r="BE153"/>
  <c r="BE155"/>
  <c r="BE156"/>
  <c r="BE158"/>
  <c r="BE137"/>
  <c r="BE140"/>
  <c r="BE143"/>
  <c r="BE151"/>
  <c r="E109"/>
  <c r="F116"/>
  <c r="BE121"/>
  <c r="BE122"/>
  <c r="BE131"/>
  <c r="BE134"/>
  <c r="BE135"/>
  <c r="BE138"/>
  <c r="BE142"/>
  <c r="BE147"/>
  <c r="BE159"/>
  <c r="BE126"/>
  <c r="BE129"/>
  <c r="BE132"/>
  <c r="BE139"/>
  <c r="BE145"/>
  <c r="BE125"/>
  <c r="BE133"/>
  <c r="BE144"/>
  <c r="BE148"/>
  <c r="BE152"/>
  <c r="BE154"/>
  <c r="BE157"/>
  <c r="BE160"/>
  <c r="BE161"/>
  <c r="BE162"/>
  <c i="6" r="J89"/>
  <c r="E110"/>
  <c r="BE142"/>
  <c r="BE147"/>
  <c r="BE149"/>
  <c r="BE154"/>
  <c i="5" r="BK119"/>
  <c r="J119"/>
  <c i="6" r="J92"/>
  <c r="BE123"/>
  <c r="BE124"/>
  <c r="BE128"/>
  <c r="BE129"/>
  <c r="BE136"/>
  <c r="BE144"/>
  <c r="BE151"/>
  <c r="BE153"/>
  <c r="BE157"/>
  <c r="F117"/>
  <c r="BE125"/>
  <c r="BE130"/>
  <c r="BE135"/>
  <c r="BE137"/>
  <c r="BE139"/>
  <c r="BE140"/>
  <c r="BE145"/>
  <c r="BE155"/>
  <c r="BE156"/>
  <c r="BE126"/>
  <c r="BE127"/>
  <c r="BE132"/>
  <c r="BE134"/>
  <c r="BE138"/>
  <c r="BE146"/>
  <c r="BE148"/>
  <c r="BE150"/>
  <c r="BE133"/>
  <c r="BE143"/>
  <c r="BE152"/>
  <c i="5" r="J89"/>
  <c r="J116"/>
  <c r="BE121"/>
  <c r="BE132"/>
  <c r="BE133"/>
  <c r="BE135"/>
  <c r="BE141"/>
  <c r="BE145"/>
  <c r="BE146"/>
  <c r="E85"/>
  <c r="F116"/>
  <c r="BE125"/>
  <c r="BE128"/>
  <c r="BE131"/>
  <c r="BE138"/>
  <c r="BE150"/>
  <c r="BE154"/>
  <c r="BE123"/>
  <c r="BE142"/>
  <c i="4" r="BK126"/>
  <c r="J126"/>
  <c r="J97"/>
  <c i="5" r="BE136"/>
  <c r="BE147"/>
  <c r="BE148"/>
  <c r="BE156"/>
  <c r="BE122"/>
  <c r="BE126"/>
  <c r="BE127"/>
  <c r="BE134"/>
  <c r="BE143"/>
  <c r="BE144"/>
  <c r="BE152"/>
  <c r="BE155"/>
  <c r="BE124"/>
  <c r="BE129"/>
  <c r="BE137"/>
  <c r="BE139"/>
  <c r="BE149"/>
  <c r="BE151"/>
  <c r="BE153"/>
  <c i="3" r="BK126"/>
  <c r="J126"/>
  <c r="J97"/>
  <c i="4" r="F122"/>
  <c r="BE175"/>
  <c r="BE192"/>
  <c r="BE256"/>
  <c r="BE265"/>
  <c r="BE279"/>
  <c r="BE284"/>
  <c r="E85"/>
  <c r="J119"/>
  <c r="BE140"/>
  <c r="BE165"/>
  <c r="BE183"/>
  <c r="BE193"/>
  <c r="BE211"/>
  <c r="BE222"/>
  <c r="BE278"/>
  <c r="BE281"/>
  <c r="BE283"/>
  <c r="BE133"/>
  <c r="BE138"/>
  <c r="BE156"/>
  <c r="BE185"/>
  <c r="BE190"/>
  <c r="BE195"/>
  <c r="BE206"/>
  <c r="BE229"/>
  <c r="BE234"/>
  <c r="BE266"/>
  <c r="BE170"/>
  <c r="BE188"/>
  <c r="BE214"/>
  <c r="BE225"/>
  <c r="BE237"/>
  <c r="BE246"/>
  <c r="BE261"/>
  <c r="BE268"/>
  <c r="BE275"/>
  <c r="BE277"/>
  <c r="BE280"/>
  <c r="BE282"/>
  <c r="J122"/>
  <c r="BE134"/>
  <c r="BE143"/>
  <c r="BE145"/>
  <c r="BE161"/>
  <c r="BE167"/>
  <c r="BE169"/>
  <c r="BE173"/>
  <c r="BE178"/>
  <c r="BE180"/>
  <c r="BE204"/>
  <c r="BE205"/>
  <c r="BE208"/>
  <c r="BE232"/>
  <c r="BE243"/>
  <c r="BE259"/>
  <c r="BE264"/>
  <c r="BE270"/>
  <c r="BE128"/>
  <c r="BE130"/>
  <c r="BE159"/>
  <c r="BE203"/>
  <c r="BE218"/>
  <c r="BE240"/>
  <c r="BE249"/>
  <c r="BE252"/>
  <c i="3" r="BE137"/>
  <c r="F92"/>
  <c r="J119"/>
  <c r="BE142"/>
  <c r="BE145"/>
  <c r="BE163"/>
  <c r="BE169"/>
  <c r="BE185"/>
  <c r="BE192"/>
  <c r="BE194"/>
  <c r="BE210"/>
  <c r="BE250"/>
  <c r="BE254"/>
  <c r="BE259"/>
  <c r="BE267"/>
  <c r="BE281"/>
  <c i="2" r="J340"/>
  <c r="J105"/>
  <c i="3" r="E85"/>
  <c r="J92"/>
  <c r="BE158"/>
  <c r="BE175"/>
  <c r="BE190"/>
  <c r="BE205"/>
  <c r="BE206"/>
  <c r="BE213"/>
  <c r="BE220"/>
  <c r="BE224"/>
  <c r="BE234"/>
  <c r="BE236"/>
  <c r="BE239"/>
  <c r="BE242"/>
  <c r="BE257"/>
  <c r="BE260"/>
  <c r="BE268"/>
  <c i="2" r="BK127"/>
  <c r="J127"/>
  <c r="J97"/>
  <c i="3" r="BE128"/>
  <c r="BE161"/>
  <c r="BE171"/>
  <c r="BE172"/>
  <c r="BE180"/>
  <c r="BE207"/>
  <c r="BE241"/>
  <c r="BE261"/>
  <c r="BE263"/>
  <c r="BE272"/>
  <c r="BE280"/>
  <c r="BE285"/>
  <c r="BE139"/>
  <c r="BE167"/>
  <c r="BE182"/>
  <c r="BE187"/>
  <c r="BE195"/>
  <c r="BE197"/>
  <c r="BE208"/>
  <c r="BE227"/>
  <c r="BE231"/>
  <c r="BE245"/>
  <c r="BE248"/>
  <c r="BE262"/>
  <c r="BE270"/>
  <c r="BE277"/>
  <c r="BE284"/>
  <c r="BE131"/>
  <c r="BE147"/>
  <c r="BE177"/>
  <c r="BE216"/>
  <c r="BE266"/>
  <c r="BE279"/>
  <c r="BE282"/>
  <c r="BE283"/>
  <c r="BE286"/>
  <c i="2" r="BE131"/>
  <c r="BE153"/>
  <c r="BE170"/>
  <c r="BE184"/>
  <c r="BE186"/>
  <c r="BE190"/>
  <c r="BE222"/>
  <c r="BE223"/>
  <c r="J89"/>
  <c r="J92"/>
  <c r="F123"/>
  <c r="BE129"/>
  <c r="BE194"/>
  <c r="BE195"/>
  <c r="BE221"/>
  <c r="BE253"/>
  <c r="BE265"/>
  <c r="BE278"/>
  <c r="BE318"/>
  <c r="BE323"/>
  <c r="BE334"/>
  <c r="BE341"/>
  <c r="BE364"/>
  <c r="E85"/>
  <c r="BE151"/>
  <c r="BE199"/>
  <c r="BE224"/>
  <c r="BE226"/>
  <c r="BE284"/>
  <c r="BE309"/>
  <c r="BE331"/>
  <c r="BE361"/>
  <c r="BE363"/>
  <c r="BE134"/>
  <c r="BE197"/>
  <c r="BE201"/>
  <c r="BE204"/>
  <c r="BE250"/>
  <c r="BE257"/>
  <c r="BE269"/>
  <c r="BE272"/>
  <c r="BE282"/>
  <c r="BE326"/>
  <c r="BE328"/>
  <c r="BE336"/>
  <c r="BE353"/>
  <c r="BE357"/>
  <c r="BE366"/>
  <c r="BE367"/>
  <c r="BE192"/>
  <c r="BE263"/>
  <c r="BE267"/>
  <c r="BE274"/>
  <c r="BE281"/>
  <c r="BE285"/>
  <c r="BE311"/>
  <c r="BE365"/>
  <c r="BE368"/>
  <c r="BE136"/>
  <c r="BE202"/>
  <c r="BE238"/>
  <c r="BE261"/>
  <c r="BE280"/>
  <c r="BE297"/>
  <c r="BE315"/>
  <c r="BE320"/>
  <c r="BE327"/>
  <c r="BE332"/>
  <c r="BE335"/>
  <c r="BE338"/>
  <c r="BE355"/>
  <c r="BE359"/>
  <c r="BE362"/>
  <c r="F35"/>
  <c i="1" r="BB95"/>
  <c i="4" r="F36"/>
  <c i="1" r="BC97"/>
  <c i="6" r="F35"/>
  <c i="1" r="BB99"/>
  <c i="7" r="F36"/>
  <c i="1" r="BC100"/>
  <c i="8" r="F37"/>
  <c i="1" r="BD101"/>
  <c i="7" r="J30"/>
  <c i="2" r="J34"/>
  <c i="1" r="AW95"/>
  <c i="3" r="F35"/>
  <c i="1" r="BB96"/>
  <c i="4" r="F37"/>
  <c i="1" r="BD97"/>
  <c i="6" r="F34"/>
  <c i="1" r="BA99"/>
  <c i="7" r="F35"/>
  <c i="1" r="BB100"/>
  <c i="8" r="F34"/>
  <c i="1" r="BA101"/>
  <c i="2" r="F37"/>
  <c i="1" r="BD95"/>
  <c i="3" r="J34"/>
  <c i="1" r="AW96"/>
  <c i="3" r="F34"/>
  <c i="1" r="BA96"/>
  <c i="4" r="J34"/>
  <c i="1" r="AW97"/>
  <c i="5" r="J34"/>
  <c i="1" r="AW98"/>
  <c i="7" r="F34"/>
  <c i="1" r="BA100"/>
  <c i="8" r="F36"/>
  <c i="1" r="BC101"/>
  <c i="2" r="F36"/>
  <c i="1" r="BC95"/>
  <c i="3" r="F36"/>
  <c i="1" r="BC96"/>
  <c i="4" r="F35"/>
  <c i="1" r="BB97"/>
  <c i="5" r="F37"/>
  <c i="1" r="BD98"/>
  <c i="6" r="F36"/>
  <c i="1" r="BC99"/>
  <c i="7" r="J34"/>
  <c i="1" r="AW100"/>
  <c i="8" r="F35"/>
  <c i="1" r="BB101"/>
  <c i="2" r="F34"/>
  <c i="1" r="BA95"/>
  <c i="3" r="F37"/>
  <c i="1" r="BD96"/>
  <c i="5" r="F36"/>
  <c i="1" r="BC98"/>
  <c i="5" r="F35"/>
  <c i="1" r="BB98"/>
  <c i="5" r="J30"/>
  <c i="6" r="J34"/>
  <c i="1" r="AW99"/>
  <c i="7" r="F37"/>
  <c i="1" r="BD100"/>
  <c i="4" r="F34"/>
  <c i="1" r="BA97"/>
  <c i="5" r="F34"/>
  <c i="1" r="BA98"/>
  <c i="6" r="F37"/>
  <c i="1" r="BD99"/>
  <c i="8" r="J34"/>
  <c i="1" r="AW101"/>
  <c i="2" l="1" r="R127"/>
  <c r="R126"/>
  <c i="8" r="BK119"/>
  <c r="J119"/>
  <c r="R119"/>
  <c i="5" r="R119"/>
  <c i="7" r="T119"/>
  <c i="3" r="P126"/>
  <c r="P125"/>
  <c i="1" r="AU96"/>
  <c i="7" r="P119"/>
  <c i="1" r="AU100"/>
  <c i="8" r="P119"/>
  <c i="1" r="AU101"/>
  <c i="3" r="R126"/>
  <c r="R125"/>
  <c i="2" r="T127"/>
  <c r="T126"/>
  <c i="4" r="R126"/>
  <c r="R125"/>
  <c i="6" r="R120"/>
  <c i="8" r="T119"/>
  <c i="4" r="P126"/>
  <c r="P125"/>
  <c i="1" r="AU97"/>
  <c i="5" r="P119"/>
  <c i="1" r="AU98"/>
  <c i="3" r="T126"/>
  <c r="T125"/>
  <c i="1" r="AG100"/>
  <c i="6" r="BK120"/>
  <c r="J120"/>
  <c r="J96"/>
  <c i="8" r="J120"/>
  <c r="J97"/>
  <c i="1" r="AG98"/>
  <c i="5" r="J96"/>
  <c i="4" r="BK125"/>
  <c r="J125"/>
  <c i="3" r="BK125"/>
  <c r="J125"/>
  <c r="J96"/>
  <c i="2" r="BK126"/>
  <c r="J126"/>
  <c r="J96"/>
  <c i="8" r="J30"/>
  <c i="1" r="AG101"/>
  <c i="4" r="F33"/>
  <c i="1" r="AZ97"/>
  <c i="4" r="J30"/>
  <c i="1" r="AG97"/>
  <c i="5" r="F33"/>
  <c i="1" r="AZ98"/>
  <c r="BB94"/>
  <c r="W31"/>
  <c r="BD94"/>
  <c r="W33"/>
  <c i="2" r="F33"/>
  <c i="1" r="AZ95"/>
  <c i="7" r="F33"/>
  <c i="1" r="AZ100"/>
  <c i="3" r="J33"/>
  <c i="1" r="AV96"/>
  <c r="AT96"/>
  <c i="5" r="J33"/>
  <c i="1" r="AV98"/>
  <c r="AT98"/>
  <c r="AN98"/>
  <c r="BA94"/>
  <c r="AW94"/>
  <c r="AK30"/>
  <c r="BC94"/>
  <c r="W32"/>
  <c i="3" r="F33"/>
  <c i="1" r="AZ96"/>
  <c i="6" r="J33"/>
  <c i="1" r="AV99"/>
  <c r="AT99"/>
  <c i="8" r="J33"/>
  <c i="1" r="AV101"/>
  <c r="AT101"/>
  <c r="AN101"/>
  <c i="4" r="J33"/>
  <c i="1" r="AV97"/>
  <c r="AT97"/>
  <c i="6" r="F33"/>
  <c i="1" r="AZ99"/>
  <c i="8" r="F33"/>
  <c i="1" r="AZ101"/>
  <c i="2" r="J33"/>
  <c i="1" r="AV95"/>
  <c r="AT95"/>
  <c i="7" r="J33"/>
  <c i="1" r="AV100"/>
  <c r="AT100"/>
  <c r="AN100"/>
  <c i="8" l="1" r="J96"/>
  <c r="J39"/>
  <c i="7" r="J39"/>
  <c i="1" r="AN97"/>
  <c i="4" r="J96"/>
  <c i="5" r="J39"/>
  <c i="4" r="J39"/>
  <c i="1" r="AU94"/>
  <c i="6" r="J30"/>
  <c i="1" r="AG99"/>
  <c i="2" r="J30"/>
  <c i="1" r="AG95"/>
  <c r="AZ94"/>
  <c r="W29"/>
  <c i="3" r="J30"/>
  <c i="1" r="AG96"/>
  <c r="AN96"/>
  <c r="AY94"/>
  <c r="W30"/>
  <c r="AX94"/>
  <c i="6" l="1" r="J39"/>
  <c i="3" r="J39"/>
  <c i="2" r="J39"/>
  <c i="1" r="AN95"/>
  <c r="AN99"/>
  <c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<sst xmlns="http://schemas.openxmlformats.org/spreadsheetml/2006/main">
  <si>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</si>
  <si>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</si>
  <si>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</si>
  <si>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</si>
  <si>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</si>
  <si>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{9d778fa9-a830-45b9-b951-28fc381ce77d}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</si>
  <si>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</si>
  <si>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</si>
  <si>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</si>
  <si>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</si>
  <si>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</si>
  <si>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</si>
  <si>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</si>
  <si>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</si>
  <si>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</si>
  <si>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</si>
  <si>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</si>
  <si>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polních cest, k.ú. Helvíkovice</t>
  </si>
  <si>
    <t>KSO:</t>
  </si>
  <si>
    <t>CC-CZ:</t>
  </si>
  <si>
    <t>Místo:</t>
  </si>
  <si>
    <t>Helvíkovice</t>
  </si>
  <si>
    <t>Datum:</t>
  </si>
  <si>
    <t>10. 9. 2021</t>
  </si>
  <si>
    <t>Zadavatel:</t>
  </si>
  <si>
    <t>IČ:</t>
  </si>
  <si>
    <t>Obec Helvíkovice, Helvíkovice 3, 564 01 Žamberk</t>
  </si>
  <si>
    <t>DIČ:</t>
  </si>
  <si>
    <t>Uchazeč:</t>
  </si>
  <si>
    <t>Vyplň údaj</t>
  </si>
  <si>
    <t>Projektant:</t>
  </si>
  <si>
    <t>Kamil Hronovský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</si>
  <si>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</si>
  <si>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</si>
  <si>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</si>
  <si>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</si>
  <si>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podmínky._x000d_
Výměry jsou digirálně odměřeny z výkresů.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</si>
  <si>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</si>
  <si>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</si>
  <si>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</si>
  <si>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</si>
  <si>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</si>
  <si>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</si>
  <si>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</si>
  <si>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</si>
  <si>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</si>
  <si>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</si>
  <si>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</si>
  <si>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</si>
  <si>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</si>
  <si>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</si>
  <si>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</si>
  <si>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</si>
  <si>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</si>
  <si>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</si>
  <si>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</si>
  <si>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</si>
  <si>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</si>
  <si>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</si>
  <si>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</si>
  <si>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</si>
  <si>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</si>
  <si>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</si>
  <si>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</si>
  <si>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</si>
  <si>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</si>
  <si>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</si>
  <si>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</si>
  <si>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</si>
  <si>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</si>
  <si>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</si>
  <si>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</si>
  <si>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</si>
  <si>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</si>
  <si>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</si>
  <si>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</si>
  <si>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</si>
  <si>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</si>
  <si>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</si>
  <si>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</si>
  <si>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</si>
  <si>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</si>
  <si>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</si>
  <si>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Polní cesta C 9</t>
  </si>
  <si>
    <t>STA</t>
  </si>
  <si>
    <t>1</t>
  </si>
  <si>
    <t>{c7a8a89b-984c-4d1d-94b6-532e51a9247b}</t>
  </si>
  <si>
    <t>2</t>
  </si>
  <si>
    <t>SO 102</t>
  </si>
  <si>
    <t>Polní cesta C21a</t>
  </si>
  <si>
    <t>{97737b71-c9bb-497e-8c10-dd4971438188}</t>
  </si>
  <si>
    <t>SO 103</t>
  </si>
  <si>
    <t>Polní cesta C22</t>
  </si>
  <si>
    <t>{d6f0ffea-6543-4aa5-b54a-8cf3b75a478d}</t>
  </si>
  <si>
    <t>SO 801</t>
  </si>
  <si>
    <t>Sadové úpravy cesta C9</t>
  </si>
  <si>
    <t>{5cfeee16-6b46-4659-b679-2463a3a3de5c}</t>
  </si>
  <si>
    <t>SO 802</t>
  </si>
  <si>
    <t>Sadové úpravy - Cesta C21a</t>
  </si>
  <si>
    <t>{9a0c61a5-b05d-476f-a167-c53bd4f28d4a}</t>
  </si>
  <si>
    <t>SO 803</t>
  </si>
  <si>
    <t>Sadové úpravy - Cesta C23</t>
  </si>
  <si>
    <t>{2a85f7a2-422d-444b-a9db-af2150141af9}</t>
  </si>
  <si>
    <t>SO 804</t>
  </si>
  <si>
    <t xml:space="preserve">Sadové úpravy  - Cesta IP10</t>
  </si>
  <si>
    <t>{5650fcd4-c507-4323-8268-d732ba2d9ef0}</t>
  </si>
  <si>
    <t>KRYCÍ LIST SOUPISU PRACÍ</t>
  </si>
  <si>
    <t>Objekt:</t>
  </si>
  <si>
    <t>SO 101 - Polní cesta C 9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</si>
  <si>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 Výměry jsou digirálně odměřeny z výkresů.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</si>
  <si>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</si>
  <si>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</si>
  <si>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</si>
  <si>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</si>
  <si>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</si>
  <si>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</si>
  <si>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  Zemní práce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</si>
  <si>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</si>
  <si>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</si>
  <si>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</si>
  <si>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</si>
  <si>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</si>
  <si>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</si>
  <si>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</si>
  <si>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</si>
  <si>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</si>
  <si>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</si>
  <si>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</si>
  <si>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</si>
  <si>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</si>
  <si>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</si>
  <si>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</si>
  <si>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</si>
  <si>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</si>
  <si>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</si>
  <si>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</si>
  <si>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</si>
  <si>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</si>
  <si>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</si>
  <si>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</si>
  <si>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</si>
  <si>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 xml:space="preserve">  Zemní práce</t>
  </si>
  <si>
    <t>K</t>
  </si>
  <si>
    <t>111301111</t>
  </si>
  <si>
    <t>Sejmutí drnu tl do 100 mm s přemístěním do 50 m nebo naložením na dopravní prostředek</t>
  </si>
  <si>
    <t>m2</t>
  </si>
  <si>
    <t>4</t>
  </si>
  <si>
    <t>-1733600354</t>
  </si>
  <si>
    <t>VV</t>
  </si>
  <si>
    <t>110,760/0,1"viz výkresy PD přílohy C.1.1. - C.1.8"</t>
  </si>
  <si>
    <t>113154112</t>
  </si>
  <si>
    <t>Frézování živičného krytu tl 40 mm pruh š 0,5 m pl do 500 m2 bez překážek v trase</t>
  </si>
  <si>
    <t>1748302179</t>
  </si>
  <si>
    <t>1,9</t>
  </si>
  <si>
    <t>"viz výkresy PD přílohy C.1.1. - C.1.8"</t>
  </si>
  <si>
    <t>3</t>
  </si>
  <si>
    <t>113154113</t>
  </si>
  <si>
    <t>Frézování živičného krytu tl 50 mm pruh š 0,5 m pl do 500 m2 bez překážek v trase</t>
  </si>
  <si>
    <t>-2119682957</t>
  </si>
  <si>
    <t>3,8"viz výkresy PD přílohy C.1.1. - C.1.8"</t>
  </si>
  <si>
    <t>122151105</t>
  </si>
  <si>
    <t>Odkopávky a prokopávky nezapažené v hornině třídy těžitelnosti I skupiny 1 a 2 objem do 1000 m3 strojně</t>
  </si>
  <si>
    <t>m3</t>
  </si>
  <si>
    <t>-2031861799</t>
  </si>
  <si>
    <t>"výkop pro sanaci pouze dle lokálních podmínek"</t>
  </si>
  <si>
    <t>2175,01*0,3</t>
  </si>
  <si>
    <t>Mezisoučet</t>
  </si>
  <si>
    <t>"Propustek DN 600, km 0,52834"</t>
  </si>
  <si>
    <t>14*2,2</t>
  </si>
  <si>
    <t>"Propustek DN 600, km 0,30000"</t>
  </si>
  <si>
    <t>"Propustek DN 600, km 0,20960"</t>
  </si>
  <si>
    <t>Součet</t>
  </si>
  <si>
    <t>5</t>
  </si>
  <si>
    <t>129001101</t>
  </si>
  <si>
    <t>Příplatek za ztížení odkopávky nebo prokopávky v blízkosti inženýrských sítí</t>
  </si>
  <si>
    <t>-1585641701</t>
  </si>
  <si>
    <t>652,503*0,1 'Přepočtené koeficientem množství</t>
  </si>
  <si>
    <t>6</t>
  </si>
  <si>
    <t>162751117</t>
  </si>
  <si>
    <t>Vodorovné přemístění přes 9 000 do 10000 m výkopku/sypaniny z horniny třídy těžitelnosti I skupiny 1 až 3</t>
  </si>
  <si>
    <t>251514296</t>
  </si>
  <si>
    <t>553,8*0,2"travní drn odvoz na kompostování"</t>
  </si>
  <si>
    <t>7</t>
  </si>
  <si>
    <t>171101104</t>
  </si>
  <si>
    <t>Uložení sypaniny z hornin soudržných do násypů zhutněných do 102 % PS</t>
  </si>
  <si>
    <t>-121228798</t>
  </si>
  <si>
    <t>127,30</t>
  </si>
  <si>
    <t>14*1,23</t>
  </si>
  <si>
    <t>8</t>
  </si>
  <si>
    <t>M</t>
  </si>
  <si>
    <t>58331R00</t>
  </si>
  <si>
    <t xml:space="preserve">vhodný hutnitelný nenamrzavý násypový materiál </t>
  </si>
  <si>
    <t>t</t>
  </si>
  <si>
    <t>-1044726579</t>
  </si>
  <si>
    <t>178,96*2 'Přepočtené koeficientem množství</t>
  </si>
  <si>
    <t>9</t>
  </si>
  <si>
    <t>171152111</t>
  </si>
  <si>
    <t>Uložení sypaniny z hornin nesoudržných a sypkých do násypů zhutněných v aktivní zóně silnic a dálnic</t>
  </si>
  <si>
    <t>40609869</t>
  </si>
  <si>
    <t>10</t>
  </si>
  <si>
    <t>58344229</t>
  </si>
  <si>
    <t>štěrkodrť frakce 0/125</t>
  </si>
  <si>
    <t>200035228</t>
  </si>
  <si>
    <t>652,503*2 'Přepočtené koeficientem množství</t>
  </si>
  <si>
    <t>11</t>
  </si>
  <si>
    <t>171201231</t>
  </si>
  <si>
    <t>Poplatek za uložení zeminy a kamení na recyklační skládce (skládkovné) kód odpadu 17 05 04</t>
  </si>
  <si>
    <t>-850589587</t>
  </si>
  <si>
    <t>744,903*1,8 'Přepočtené koeficientem množství</t>
  </si>
  <si>
    <t>12</t>
  </si>
  <si>
    <t>171251201</t>
  </si>
  <si>
    <t>Uložení sypaniny na skládky nebo meziskládky</t>
  </si>
  <si>
    <t>-1585418505</t>
  </si>
  <si>
    <t>13</t>
  </si>
  <si>
    <t>175101229</t>
  </si>
  <si>
    <t xml:space="preserve">Prosátí zeminy pro ohumusování </t>
  </si>
  <si>
    <t>-2066614626</t>
  </si>
  <si>
    <t>244,20"viz výkresy PD přílohy C.1.1. - C.1.8"</t>
  </si>
  <si>
    <t>69</t>
  </si>
  <si>
    <t>10364101</t>
  </si>
  <si>
    <t xml:space="preserve">zemina pro terénní úpravy -  ornice</t>
  </si>
  <si>
    <t>-1053725491</t>
  </si>
  <si>
    <t>244,2*1,8 'Přepočtené koeficientem množství</t>
  </si>
  <si>
    <t>14</t>
  </si>
  <si>
    <t>181151322</t>
  </si>
  <si>
    <t>Plošná úprava terénu přes 500 m2 zemina skupiny 1 až 4 nerovnosti přes 100 do 150 mm ve svahu přes 1:5 do 1:2</t>
  </si>
  <si>
    <t>-116055425</t>
  </si>
  <si>
    <t>"viz výkresy PD přílohy C.1.1. - C.1.8"1628</t>
  </si>
  <si>
    <t>181451132</t>
  </si>
  <si>
    <t>Založení parkového trávníku výsevem pl přes 1000 m2 ve svahu přes 1:5 do 1:2</t>
  </si>
  <si>
    <t>1091529247</t>
  </si>
  <si>
    <t>16</t>
  </si>
  <si>
    <t>00572410</t>
  </si>
  <si>
    <t>osivo směs travní parková</t>
  </si>
  <si>
    <t>kg</t>
  </si>
  <si>
    <t>-879188584</t>
  </si>
  <si>
    <t>1628*0,04 'Přepočtené koeficientem množství</t>
  </si>
  <si>
    <t>17</t>
  </si>
  <si>
    <t>181951112</t>
  </si>
  <si>
    <t>Úprava pláně v hornině třídy těžitelnosti I skupiny 1 až 3 se zhutněním strojně</t>
  </si>
  <si>
    <t>-1544455209</t>
  </si>
  <si>
    <t>2222,4</t>
  </si>
  <si>
    <t>2175,01</t>
  </si>
  <si>
    <t>14*1,11</t>
  </si>
  <si>
    <t>18</t>
  </si>
  <si>
    <t>182351133</t>
  </si>
  <si>
    <t>Rozprostření ornice pl přes 500 m2 ve svahu nad 1:5 tl vrstvy do 200 mm strojně</t>
  </si>
  <si>
    <t>1932060580</t>
  </si>
  <si>
    <t>19</t>
  </si>
  <si>
    <t>183403261</t>
  </si>
  <si>
    <t>Obdělání půdy válením ve svahu do 1:2</t>
  </si>
  <si>
    <t>2128812865</t>
  </si>
  <si>
    <t>20</t>
  </si>
  <si>
    <t>184802211</t>
  </si>
  <si>
    <t>Chemické odplevelení před založením kultury nad 20 m2 postřikem na široko ve svahu do 1:2</t>
  </si>
  <si>
    <t>-1823387246</t>
  </si>
  <si>
    <t>185803112</t>
  </si>
  <si>
    <t>Ošetření trávníku shrabáním ve svahu do 1:2</t>
  </si>
  <si>
    <t>898817672</t>
  </si>
  <si>
    <t>Vodorovné konstrukce</t>
  </si>
  <si>
    <t>22</t>
  </si>
  <si>
    <t>451573111</t>
  </si>
  <si>
    <t>Lože pod potrubí otevřený výkop ze štěrkopísku</t>
  </si>
  <si>
    <t>-1905251655</t>
  </si>
  <si>
    <t>14*1,11*0,15</t>
  </si>
  <si>
    <t>23</t>
  </si>
  <si>
    <t>452311131</t>
  </si>
  <si>
    <t>Podkladní desky z betonu prostého tř. C 12/15 otevřený výkop</t>
  </si>
  <si>
    <t>-439148524</t>
  </si>
  <si>
    <t>14*0,82*0,15</t>
  </si>
  <si>
    <t>24</t>
  </si>
  <si>
    <t>452368211</t>
  </si>
  <si>
    <t>Výztuž podkladních desek nebo bloků nebo pražců otevřený výkop ze svařovaných sítí Kari</t>
  </si>
  <si>
    <t>564189625</t>
  </si>
  <si>
    <t>28,8*3*3,03*0,001*1,15</t>
  </si>
  <si>
    <t>Komunikace pozemní</t>
  </si>
  <si>
    <t>25</t>
  </si>
  <si>
    <t>564811113</t>
  </si>
  <si>
    <t>Podklad ze štěrkodrtě ŠD tl 70 mm</t>
  </si>
  <si>
    <t>-234999545</t>
  </si>
  <si>
    <t>"Vyrovnání podkladu ze štěrkodrti průměrná tl. 7 cm"</t>
  </si>
  <si>
    <t>2175</t>
  </si>
  <si>
    <t>26</t>
  </si>
  <si>
    <t>564861111</t>
  </si>
  <si>
    <t>Podklad ze štěrkodrtě ŠD tl 200 mm</t>
  </si>
  <si>
    <t>-1517528008</t>
  </si>
  <si>
    <t>"Úprava sjezdů na sousední pozemky"</t>
  </si>
  <si>
    <t>151</t>
  </si>
  <si>
    <t>27</t>
  </si>
  <si>
    <t>567121111</t>
  </si>
  <si>
    <t>Podklad ze směsi stmelené cementem SC C 3/4 (SC I) tl 120 mm</t>
  </si>
  <si>
    <t>989783151</t>
  </si>
  <si>
    <t>2071,4"viz výkresy PD přílohy C.1.1. - C.1.8"</t>
  </si>
  <si>
    <t>28</t>
  </si>
  <si>
    <t>569851111</t>
  </si>
  <si>
    <t>Zpevnění krajnic štěrkodrtí tl 150 mm</t>
  </si>
  <si>
    <t>409820327</t>
  </si>
  <si>
    <t>672"viz výkresy PD přílohy C.1.1. - C.1.8"</t>
  </si>
  <si>
    <t>29</t>
  </si>
  <si>
    <t>573111112</t>
  </si>
  <si>
    <t>Postřik živičný infiltrační s posypem z asfaltu množství 1 kg/m2</t>
  </si>
  <si>
    <t>9299288</t>
  </si>
  <si>
    <t>2071,40"viz výkresy PD přílohy C.1.1. - C.1.8"</t>
  </si>
  <si>
    <t>30</t>
  </si>
  <si>
    <t>573211108</t>
  </si>
  <si>
    <t>Postřik živičný spojovací z asfaltu v množství 0,40 kg/m2</t>
  </si>
  <si>
    <t>1406296292</t>
  </si>
  <si>
    <t>2030,8"viz výkresy PD přílohy C.1.1. - C.1.8"</t>
  </si>
  <si>
    <t>31</t>
  </si>
  <si>
    <t>577134111</t>
  </si>
  <si>
    <t>Asfaltový beton vrstva obrusná ACO 11 (ABS) tř. I tl 40 mm š do 3 m z nemodifikovaného asfaltu</t>
  </si>
  <si>
    <t>-1242622849</t>
  </si>
  <si>
    <t>1991</t>
  </si>
  <si>
    <t>32</t>
  </si>
  <si>
    <t>577145112</t>
  </si>
  <si>
    <t>Asfaltový beton vrstva ložní ACL 16 (ABH) tl 50 mm š do 3 m z nemodifikovaného asfaltu</t>
  </si>
  <si>
    <t>-1887722039</t>
  </si>
  <si>
    <t>33</t>
  </si>
  <si>
    <t>597361121</t>
  </si>
  <si>
    <t>Svodnice ocelová š 120 mm kotvená do betonu</t>
  </si>
  <si>
    <t>m</t>
  </si>
  <si>
    <t>2085451103</t>
  </si>
  <si>
    <t>5,5</t>
  </si>
  <si>
    <t>Ostatní konstrukce a práce, bourání</t>
  </si>
  <si>
    <t>34</t>
  </si>
  <si>
    <t>914111111</t>
  </si>
  <si>
    <t>Montáž svislé dopravní značky do velikosti 1 m2 objímkami na sloupek nebo konzolu</t>
  </si>
  <si>
    <t>kus</t>
  </si>
  <si>
    <t>515237281</t>
  </si>
  <si>
    <t>2"viz výkresy PD přílohy C.1.1. - C.1.8"</t>
  </si>
  <si>
    <t>35</t>
  </si>
  <si>
    <t>40445620</t>
  </si>
  <si>
    <t>zákazové, příkazové dopravní značky B1-B34, C1-15 700mm</t>
  </si>
  <si>
    <t>-377411330</t>
  </si>
  <si>
    <t>36</t>
  </si>
  <si>
    <t>40445650</t>
  </si>
  <si>
    <t>dodatkové tabulky E7, E12, E13 500x300mm</t>
  </si>
  <si>
    <t>-778771766</t>
  </si>
  <si>
    <t>37</t>
  </si>
  <si>
    <t>914511111</t>
  </si>
  <si>
    <t>Montáž sloupku dopravních značek délky do 3,5 m s betonovým základem</t>
  </si>
  <si>
    <t>-1736969368</t>
  </si>
  <si>
    <t>38</t>
  </si>
  <si>
    <t>40445235.1</t>
  </si>
  <si>
    <t>sloupek pro dopravní značku ( včetně betonové patky )</t>
  </si>
  <si>
    <t>176878209</t>
  </si>
  <si>
    <t>39</t>
  </si>
  <si>
    <t>919535558</t>
  </si>
  <si>
    <t>Obetonování trubního propustku betonem prostým tř. C 20/25</t>
  </si>
  <si>
    <t>844242260</t>
  </si>
  <si>
    <t>18,37</t>
  </si>
  <si>
    <t>40</t>
  </si>
  <si>
    <t>919551114</t>
  </si>
  <si>
    <t>Zřízení propustku z trub plastových PE rýhovaných se spojkami nebo s hrdlem DN 600 mm</t>
  </si>
  <si>
    <t>1411828213</t>
  </si>
  <si>
    <t>41</t>
  </si>
  <si>
    <t>28617295</t>
  </si>
  <si>
    <t>trubka kanalizační PP korugovaná se zesílenou stěnou DN 600x6000mm SN16</t>
  </si>
  <si>
    <t>-724890904</t>
  </si>
  <si>
    <t>42*1,015 'Přepočtené koeficientem množství</t>
  </si>
  <si>
    <t>42</t>
  </si>
  <si>
    <t>919726122</t>
  </si>
  <si>
    <t>Geotextilie pro ochranu, separaci a filtraci netkaná měrná hm přes 200 do 300 g/m2</t>
  </si>
  <si>
    <t>-549083409</t>
  </si>
  <si>
    <t>43</t>
  </si>
  <si>
    <t>919735111</t>
  </si>
  <si>
    <t>Řezání stávajícího živičného krytu hl do 50 mm</t>
  </si>
  <si>
    <t>-228085522</t>
  </si>
  <si>
    <t>3,80</t>
  </si>
  <si>
    <t>44</t>
  </si>
  <si>
    <t>91973R211</t>
  </si>
  <si>
    <t>Zalití spáry modifikovanou asfaltovou zálivkou s podrcením</t>
  </si>
  <si>
    <t>2012383773</t>
  </si>
  <si>
    <t>45</t>
  </si>
  <si>
    <t>938902112</t>
  </si>
  <si>
    <t>Čištění příkopů komunikací příkopovým rypadlem objem nánosu přes 0,15 do 0,3 m3/m</t>
  </si>
  <si>
    <t>-421019269</t>
  </si>
  <si>
    <t>746,10</t>
  </si>
  <si>
    <t>46</t>
  </si>
  <si>
    <t>938902452</t>
  </si>
  <si>
    <t>Čištění propustků ručně D přes 500 do 1000 mm při tl nánosu do 25% DN</t>
  </si>
  <si>
    <t>-2050524209</t>
  </si>
  <si>
    <t>12,70+12,80</t>
  </si>
  <si>
    <t>47</t>
  </si>
  <si>
    <t>938902499</t>
  </si>
  <si>
    <t>Příplatek k čištění propustků delších než 8 m za každý další 1 m délky</t>
  </si>
  <si>
    <t>-1796675684</t>
  </si>
  <si>
    <t>48</t>
  </si>
  <si>
    <t>966008113</t>
  </si>
  <si>
    <t>Bourání trubního propustku DN přes 500 do 800</t>
  </si>
  <si>
    <t>-771959187</t>
  </si>
  <si>
    <t>49</t>
  </si>
  <si>
    <t>966008311</t>
  </si>
  <si>
    <t>Bourání čela trubního propustku z betonu železového</t>
  </si>
  <si>
    <t>1782758070</t>
  </si>
  <si>
    <t>21,60"viz výkresy PD přílohy C.1.1. - C.1.8"</t>
  </si>
  <si>
    <t>997</t>
  </si>
  <si>
    <t>Přesun sutě</t>
  </si>
  <si>
    <t>50</t>
  </si>
  <si>
    <t>997221551</t>
  </si>
  <si>
    <t>Vodorovná doprava suti ze sypkých materiálů do 1 km</t>
  </si>
  <si>
    <t>-1065839001</t>
  </si>
  <si>
    <t>51</t>
  </si>
  <si>
    <t>997221559</t>
  </si>
  <si>
    <t>Příplatek ZKD 1 km u vodorovné dopravy suti ze sypkých materiálů</t>
  </si>
  <si>
    <t>619593279</t>
  </si>
  <si>
    <t>253,329*9 'Přepočtené koeficientem množství</t>
  </si>
  <si>
    <t>52</t>
  </si>
  <si>
    <t>997221611</t>
  </si>
  <si>
    <t>Nakládání suti na dopravní prostředky pro vodorovnou dopravu</t>
  </si>
  <si>
    <t>-530134135</t>
  </si>
  <si>
    <t>53</t>
  </si>
  <si>
    <t>997221615</t>
  </si>
  <si>
    <t>Poplatek za uložení na skládce (skládkovné) stavebního odpadu betonového kód odpadu 17 01 01</t>
  </si>
  <si>
    <t>-786772160</t>
  </si>
  <si>
    <t>54</t>
  </si>
  <si>
    <t>997221645</t>
  </si>
  <si>
    <t>Poplatek za uložení na skládce (skládkovné) odpadu asfaltového bez dehtu kód odpadu 17 03 02</t>
  </si>
  <si>
    <t>-1058443191</t>
  </si>
  <si>
    <t>998</t>
  </si>
  <si>
    <t>Přesun hmot</t>
  </si>
  <si>
    <t>55</t>
  </si>
  <si>
    <t>998225111</t>
  </si>
  <si>
    <t>Přesun hmot pro pozemní komunikace s krytem z kamene, monolitickým betonovým nebo živičným</t>
  </si>
  <si>
    <t>-519532383</t>
  </si>
  <si>
    <t>PSV</t>
  </si>
  <si>
    <t>Práce a dodávky PSV</t>
  </si>
  <si>
    <t>711</t>
  </si>
  <si>
    <t>Izolace proti vodě, vlhkosti a plynům</t>
  </si>
  <si>
    <t>56</t>
  </si>
  <si>
    <t>711111001</t>
  </si>
  <si>
    <t>Provedení izolace proti zemní vlhkosti vodorovné za studena nátěrem penetračním</t>
  </si>
  <si>
    <t>1293806852</t>
  </si>
  <si>
    <t>28,28</t>
  </si>
  <si>
    <t>57</t>
  </si>
  <si>
    <t>11163150</t>
  </si>
  <si>
    <t>lak penetrační asfaltový</t>
  </si>
  <si>
    <t>664641934</t>
  </si>
  <si>
    <t>84,84*0,00033 'Přepočtené koeficientem množství</t>
  </si>
  <si>
    <t>58</t>
  </si>
  <si>
    <t>711111002</t>
  </si>
  <si>
    <t>Provedení izolace proti zemní vlhkosti vodorovné za studena lakem asfaltovým</t>
  </si>
  <si>
    <t>-1037722402</t>
  </si>
  <si>
    <t>42,42*2 'Přepočtené koeficientem množství</t>
  </si>
  <si>
    <t>59</t>
  </si>
  <si>
    <t>11163152</t>
  </si>
  <si>
    <t>lak hydroizolační asfaltový</t>
  </si>
  <si>
    <t>940560781</t>
  </si>
  <si>
    <t>84,84*0,00039 'Přepočtené koeficientem množství</t>
  </si>
  <si>
    <t>60</t>
  </si>
  <si>
    <t>998711101</t>
  </si>
  <si>
    <t>Přesun hmot tonážní pro izolace proti vodě, vlhkosti a plynům v objektech v do 6 m</t>
  </si>
  <si>
    <t>-934014795</t>
  </si>
  <si>
    <t>VRN</t>
  </si>
  <si>
    <t>Vedlejší rozpočtové náklady</t>
  </si>
  <si>
    <t>61</t>
  </si>
  <si>
    <t>VRN_01</t>
  </si>
  <si>
    <t>Průzkumné, geodetické a projektové práce (geodetické práce před výstavbou, geodetické práce po výstavbě, vytyčení tras podzemních sítí technické infrastruktury, dokumentace skutečného provedení, zaměření skutečného provedení)</t>
  </si>
  <si>
    <t>Kč</t>
  </si>
  <si>
    <t>99195211</t>
  </si>
  <si>
    <t>62</t>
  </si>
  <si>
    <t>VRN_02</t>
  </si>
  <si>
    <t>Zařízení staveniště, provizorní přístupy na pozemky</t>
  </si>
  <si>
    <t>-440933932</t>
  </si>
  <si>
    <t>63</t>
  </si>
  <si>
    <t>VRN_03</t>
  </si>
  <si>
    <t>Inženýrská činnost</t>
  </si>
  <si>
    <t>-122718149</t>
  </si>
  <si>
    <t>64</t>
  </si>
  <si>
    <t>VRN_04</t>
  </si>
  <si>
    <t>Provozní vlivy</t>
  </si>
  <si>
    <t>-2014299761</t>
  </si>
  <si>
    <t>65</t>
  </si>
  <si>
    <t>VRN_05</t>
  </si>
  <si>
    <t>Dopravní značení na staveništi</t>
  </si>
  <si>
    <t>757604615</t>
  </si>
  <si>
    <t>66</t>
  </si>
  <si>
    <t>VRN_06</t>
  </si>
  <si>
    <t xml:space="preserve">Vyhotovení dokladů potřebných pro předání díla např. revize, zkoušky (mj. hutnění), zaškolení a další práce, služby, dodávky a režijní náklady </t>
  </si>
  <si>
    <t>-181473171</t>
  </si>
  <si>
    <t>67</t>
  </si>
  <si>
    <t>VRN_07</t>
  </si>
  <si>
    <t>Laboratorní rozbory zemin dle vyhl. 541/2020 Sb.</t>
  </si>
  <si>
    <t>1172586296</t>
  </si>
  <si>
    <t>68</t>
  </si>
  <si>
    <t>VRN_08</t>
  </si>
  <si>
    <t>Archeologický průzkum</t>
  </si>
  <si>
    <t>-364970052</t>
  </si>
  <si>
    <t>SO 102 - Polní cesta C21a</t>
  </si>
  <si>
    <t xml:space="preserve">    2 - Zakládání</t>
  </si>
  <si>
    <t xml:space="preserve">    8 - Trubní vedení</t>
  </si>
  <si>
    <t>-1125911132</t>
  </si>
  <si>
    <t>127,120/0,1</t>
  </si>
  <si>
    <t>"viz výkresy PD přílohy C.2.1. - C.2.7"</t>
  </si>
  <si>
    <t>111263782</t>
  </si>
  <si>
    <t>2340,46*0,3</t>
  </si>
  <si>
    <t>1596899176</t>
  </si>
  <si>
    <t>702,138*0,1 'Přepočtené koeficientem množství</t>
  </si>
  <si>
    <t>132151104</t>
  </si>
  <si>
    <t>Hloubení rýh nezapažených š do 800 mm v hornině třídy těžitelnosti I skupiny 1 a 2 objem přes 100 m3 strojně</t>
  </si>
  <si>
    <t>136222638</t>
  </si>
  <si>
    <t>141,70"drenáž"</t>
  </si>
  <si>
    <t>133151101</t>
  </si>
  <si>
    <t>Hloubení šachet nezapažených v hornině třídy těžitelnosti I skupiny 1 a 2 objem do 20 m3</t>
  </si>
  <si>
    <t>1405685328</t>
  </si>
  <si>
    <t>8,16"vsakovací objekt"</t>
  </si>
  <si>
    <t>139001101</t>
  </si>
  <si>
    <t>Příplatek za ztížení vykopávky v blízkosti podzemního vedení</t>
  </si>
  <si>
    <t>1317669121</t>
  </si>
  <si>
    <t>149,86*0,1 'Přepočtené koeficientem množství</t>
  </si>
  <si>
    <t>1092031977</t>
  </si>
  <si>
    <t>635,6*0,2"travní drn odvoz na kompostování"</t>
  </si>
  <si>
    <t>1531248449</t>
  </si>
  <si>
    <t>146,20</t>
  </si>
  <si>
    <t>155537961</t>
  </si>
  <si>
    <t>146,2*2 'Přepočtené koeficientem množství</t>
  </si>
  <si>
    <t>1796508506</t>
  </si>
  <si>
    <t>"sanace pouze dle lokálních podmínek"</t>
  </si>
  <si>
    <t>-264359115</t>
  </si>
  <si>
    <t>702,138*2 'Přepočtené koeficientem množství</t>
  </si>
  <si>
    <t>-1945174348</t>
  </si>
  <si>
    <t>851,998*1,8 'Přepočtené koeficientem množství</t>
  </si>
  <si>
    <t>456783697</t>
  </si>
  <si>
    <t>174151101</t>
  </si>
  <si>
    <t>Zásyp jam, šachet rýh nebo kolem objektů sypaninou se zhutněním</t>
  </si>
  <si>
    <t>860692254</t>
  </si>
  <si>
    <t>616,10*0,09"drenáž"</t>
  </si>
  <si>
    <t>58343959</t>
  </si>
  <si>
    <t>kamenivo drcené hrubé frakce 32/63</t>
  </si>
  <si>
    <t>609488766</t>
  </si>
  <si>
    <t>55,449*2 'Přepočtené koeficientem množství</t>
  </si>
  <si>
    <t>-596381071</t>
  </si>
  <si>
    <t>85,50</t>
  </si>
  <si>
    <t>-453052499</t>
  </si>
  <si>
    <t>85,5*1,8 'Přepočtené koeficientem množství</t>
  </si>
  <si>
    <t>175111201</t>
  </si>
  <si>
    <t>Obsypání objektu nad přilehlým původním terénem sypaninou bez prohození, uloženou do 3 m ručně</t>
  </si>
  <si>
    <t>1427534669</t>
  </si>
  <si>
    <t>2,24"vsakovací objekt"</t>
  </si>
  <si>
    <t>-1963517283</t>
  </si>
  <si>
    <t>2,24*2 'Přepočtené koeficientem množství</t>
  </si>
  <si>
    <t>175151101</t>
  </si>
  <si>
    <t>Obsypání potrubí strojně sypaninou bez prohození, uloženou do 3 m</t>
  </si>
  <si>
    <t>-1700945292</t>
  </si>
  <si>
    <t>616,10*0,4*0,25"drenáž"</t>
  </si>
  <si>
    <t>58343872</t>
  </si>
  <si>
    <t>kamenivo drcené hrubé frakce 8/16</t>
  </si>
  <si>
    <t>2110281156</t>
  </si>
  <si>
    <t>61,61*2 'Přepočtené koeficientem množství</t>
  </si>
  <si>
    <t>-1641747534</t>
  </si>
  <si>
    <t>570"viz výkresy PD přílohy C.2.1. - C.2.7"</t>
  </si>
  <si>
    <t>2002311611</t>
  </si>
  <si>
    <t>-1312221305</t>
  </si>
  <si>
    <t>570*0,04 'Přepočtené koeficientem množství</t>
  </si>
  <si>
    <t>974165304</t>
  </si>
  <si>
    <t>403,7</t>
  </si>
  <si>
    <t>2340,46</t>
  </si>
  <si>
    <t>-204977362</t>
  </si>
  <si>
    <t>-2084620749</t>
  </si>
  <si>
    <t>96039458</t>
  </si>
  <si>
    <t>907765765</t>
  </si>
  <si>
    <t>Zakládání</t>
  </si>
  <si>
    <t>213141131</t>
  </si>
  <si>
    <t>Zřízení vrstvy z geotextilie ve sklonu přes 1:2 do 1:1 š do 3 m</t>
  </si>
  <si>
    <t>1086849867</t>
  </si>
  <si>
    <t>14,28"vsakovací objekt"</t>
  </si>
  <si>
    <t>69311060</t>
  </si>
  <si>
    <t>geotextilie netkaná separační, ochranná, filtrační, drenážní PP 200g/m2</t>
  </si>
  <si>
    <t>-438765065</t>
  </si>
  <si>
    <t>14,28*1,2 'Přepočtené koeficientem množství</t>
  </si>
  <si>
    <t>-99328575</t>
  </si>
  <si>
    <t>616,10*0,4*0,1"drenáž"</t>
  </si>
  <si>
    <t>1453135976</t>
  </si>
  <si>
    <t>2340,50</t>
  </si>
  <si>
    <t>564851111</t>
  </si>
  <si>
    <t>Podklad ze štěrkodrtě ŠD tl 150 mm</t>
  </si>
  <si>
    <t>-2112813593</t>
  </si>
  <si>
    <t>2057,3</t>
  </si>
  <si>
    <t>-2129942878</t>
  </si>
  <si>
    <t>232</t>
  </si>
  <si>
    <t>-13323589</t>
  </si>
  <si>
    <t>171,70</t>
  </si>
  <si>
    <t>-1298904659</t>
  </si>
  <si>
    <t>608"viz výkresy PD přílohy C.2.1. - C.2.7"</t>
  </si>
  <si>
    <t>-1687181804</t>
  </si>
  <si>
    <t>171,70+2057,30</t>
  </si>
  <si>
    <t>-1315128914</t>
  </si>
  <si>
    <t>168,30"viz výkresy PD přílohy C.2.1. - C.2.7"</t>
  </si>
  <si>
    <t>573451113</t>
  </si>
  <si>
    <t>Dvojitý nátěr z asfaltu v množství 2,1 kg/m2 s posypem</t>
  </si>
  <si>
    <t>201830961</t>
  </si>
  <si>
    <t>574381112</t>
  </si>
  <si>
    <t>Penetrační makadam hrubý PMH tl 100 mm</t>
  </si>
  <si>
    <t>148769081</t>
  </si>
  <si>
    <t>2017</t>
  </si>
  <si>
    <t>1817417041</t>
  </si>
  <si>
    <t>165</t>
  </si>
  <si>
    <t>-988288919</t>
  </si>
  <si>
    <t>-591700952</t>
  </si>
  <si>
    <t>16,50</t>
  </si>
  <si>
    <t>Trubní vedení</t>
  </si>
  <si>
    <t>871228111</t>
  </si>
  <si>
    <t>Kladení drenážního potrubí z tvrdého PVC průměru přes 90 do 150 mm</t>
  </si>
  <si>
    <t>-263362446</t>
  </si>
  <si>
    <t>616,10"drenáž"</t>
  </si>
  <si>
    <t>28611225</t>
  </si>
  <si>
    <t>trubka drenážní flexibilní celoperforovaná PVC-U SN 4 DN 160 pro meliorace, dočasné nebo odlehčovací drenáže</t>
  </si>
  <si>
    <t>1439841394</t>
  </si>
  <si>
    <t>616,1*1,015 'Přepočtené koeficientem množství</t>
  </si>
  <si>
    <t>894411311</t>
  </si>
  <si>
    <t>Osazení betonových nebo železobetonových dílců pro šachty skruží rovných</t>
  </si>
  <si>
    <t>-612619177</t>
  </si>
  <si>
    <t>59224079.1</t>
  </si>
  <si>
    <t xml:space="preserve">skruž betonová ŽB prefabrikovaná s prostupy DN 1500x1000 </t>
  </si>
  <si>
    <t>1280039440</t>
  </si>
  <si>
    <t>894412411</t>
  </si>
  <si>
    <t>Osazení betonových nebo železobetonových dílců pro šachty skruží přechodových</t>
  </si>
  <si>
    <t>845386611</t>
  </si>
  <si>
    <t>59224312.1</t>
  </si>
  <si>
    <t xml:space="preserve">kónus betonový  ŽB prefabrikovaný 600/500, h = 700 mm</t>
  </si>
  <si>
    <t>1877609310</t>
  </si>
  <si>
    <t>895111121</t>
  </si>
  <si>
    <t>Drenážní šachtice normální z betonových dílců Šn-60 hl do 1 m</t>
  </si>
  <si>
    <t>-1990602804</t>
  </si>
  <si>
    <t>8"drenáž"</t>
  </si>
  <si>
    <t>895641111</t>
  </si>
  <si>
    <t>Zřízení drenážní vyústě z betonových prefabrikátů dvoudílné</t>
  </si>
  <si>
    <t>-612065572</t>
  </si>
  <si>
    <t>59223854.1</t>
  </si>
  <si>
    <t>výtokové čelo pozitivní TBM-Q 600/600-170</t>
  </si>
  <si>
    <t>-1526661832</t>
  </si>
  <si>
    <t>899104112</t>
  </si>
  <si>
    <t>Osazení poklopů litinových nebo ocelových včetně rámů pro třídu zatížení D400, E600</t>
  </si>
  <si>
    <t>322615341</t>
  </si>
  <si>
    <t>8+1"viz výkresy PD přílohy C.2.1. - C.2.7"</t>
  </si>
  <si>
    <t>59224660</t>
  </si>
  <si>
    <t>poklop šachtový betonová výplň+litina 785(610)x16mm D400 bez odvětrání</t>
  </si>
  <si>
    <t>673507301</t>
  </si>
  <si>
    <t>106188318</t>
  </si>
  <si>
    <t>249951402</t>
  </si>
  <si>
    <t>-1863568845</t>
  </si>
  <si>
    <t>-8961770</t>
  </si>
  <si>
    <t>-687805465</t>
  </si>
  <si>
    <t>-1483309611</t>
  </si>
  <si>
    <t>-2031796042</t>
  </si>
  <si>
    <t>1000876765</t>
  </si>
  <si>
    <t>-2045311797</t>
  </si>
  <si>
    <t>-1272451557</t>
  </si>
  <si>
    <t>SO 103 - Polní cesta C22</t>
  </si>
  <si>
    <t>111251103</t>
  </si>
  <si>
    <t>Odstranění křovin a stromů průměru kmene do 100 mm i s kořeny sklonu terénu do 1:5 z celkové plochy přes 500 m2 strojně</t>
  </si>
  <si>
    <t>383248807</t>
  </si>
  <si>
    <t>600"viz výkresy PD přílohy C.3.1. - C.3.7"</t>
  </si>
  <si>
    <t>-676985969</t>
  </si>
  <si>
    <t>321,56/0,1</t>
  </si>
  <si>
    <t>"viz výkresy PD přílohy C.3.1. - C.3.7"</t>
  </si>
  <si>
    <t>112155311</t>
  </si>
  <si>
    <t>Štěpkování keřového porostu středně hustého s naložením</t>
  </si>
  <si>
    <t>1004045802</t>
  </si>
  <si>
    <t>122151106</t>
  </si>
  <si>
    <t>Odkopávky a prokopávky nezapažené v hornině třídy těžitelnosti I skupiny 1 a 2 objem do 5000 m3 strojně</t>
  </si>
  <si>
    <t>-1584677454</t>
  </si>
  <si>
    <t>5551,85*0,3</t>
  </si>
  <si>
    <t>1055840003</t>
  </si>
  <si>
    <t>1665,55*0,1 'Přepočtené koeficientem množství</t>
  </si>
  <si>
    <t>-344240028</t>
  </si>
  <si>
    <t>1510*0,23</t>
  </si>
  <si>
    <t>"viz výkresy PD přílohy D.3.1. - D.3.7"</t>
  </si>
  <si>
    <t>588959288</t>
  </si>
  <si>
    <t>347,3*0,1 'Přepočtené koeficientem množství</t>
  </si>
  <si>
    <t>659392160</t>
  </si>
  <si>
    <t>347,30"drenáž"</t>
  </si>
  <si>
    <t>9,315"vsakovací objekt"</t>
  </si>
  <si>
    <t>1607,8*0,2"travní drn odvoz na kompostování"</t>
  </si>
  <si>
    <t>800198144</t>
  </si>
  <si>
    <t>369,80</t>
  </si>
  <si>
    <t>547176571</t>
  </si>
  <si>
    <t>369,8*2 'Přepočtené koeficientem množství</t>
  </si>
  <si>
    <t>1231615260</t>
  </si>
  <si>
    <t>-1270250899</t>
  </si>
  <si>
    <t>1665,555*2 'Přepočtené koeficientem množství</t>
  </si>
  <si>
    <t>-637392231</t>
  </si>
  <si>
    <t>2022,17*1,8 'Přepočtené koeficientem množství</t>
  </si>
  <si>
    <t>-1235301483</t>
  </si>
  <si>
    <t>1571129659</t>
  </si>
  <si>
    <t>1510*0,09"drenáž"</t>
  </si>
  <si>
    <t>-1243394775</t>
  </si>
  <si>
    <t>135,9*2 'Přepočtené koeficientem množství</t>
  </si>
  <si>
    <t>-1165898060</t>
  </si>
  <si>
    <t>242,30</t>
  </si>
  <si>
    <t>26843266</t>
  </si>
  <si>
    <t>242,3*1,8 'Přepočtené koeficientem množství</t>
  </si>
  <si>
    <t>174212101</t>
  </si>
  <si>
    <t>Zásyp jam, šachet a rýh do 30 m3 sypaninou bez zhutnění při překopech inženýrských sítí ručně</t>
  </si>
  <si>
    <t>-37683587</t>
  </si>
  <si>
    <t>6"vsakovací objekt"</t>
  </si>
  <si>
    <t>-209591883</t>
  </si>
  <si>
    <t>6*2 'Přepočtené koeficientem množství</t>
  </si>
  <si>
    <t>-427961479</t>
  </si>
  <si>
    <t>1510*0,4*0,25"drenáž"</t>
  </si>
  <si>
    <t>1552251702</t>
  </si>
  <si>
    <t>151*2 'Přepočtené koeficientem množství</t>
  </si>
  <si>
    <t>704351456</t>
  </si>
  <si>
    <t>1615"viz výkresy PD přílohy C.3.1. - C.3.7"</t>
  </si>
  <si>
    <t>574976787</t>
  </si>
  <si>
    <t>-1635560402</t>
  </si>
  <si>
    <t>1615*0,04 'Přepočtené koeficientem množství</t>
  </si>
  <si>
    <t>1722872455</t>
  </si>
  <si>
    <t>2216,3</t>
  </si>
  <si>
    <t>5551,85</t>
  </si>
  <si>
    <t>351737022</t>
  </si>
  <si>
    <t>50685369</t>
  </si>
  <si>
    <t>1920881491</t>
  </si>
  <si>
    <t>-638925058</t>
  </si>
  <si>
    <t>1913025434</t>
  </si>
  <si>
    <t>32,20"vsakovací objekt"</t>
  </si>
  <si>
    <t>-559945076</t>
  </si>
  <si>
    <t>32,2*1,2 'Přepočtené koeficientem množství</t>
  </si>
  <si>
    <t>1192899706</t>
  </si>
  <si>
    <t>1510*0,4*0,1"drenáž"</t>
  </si>
  <si>
    <t>-1171450669</t>
  </si>
  <si>
    <t>5551,8</t>
  </si>
  <si>
    <t>-712061038</t>
  </si>
  <si>
    <t>3425,20</t>
  </si>
  <si>
    <t>-1574881587</t>
  </si>
  <si>
    <t>354</t>
  </si>
  <si>
    <t>-1593480970</t>
  </si>
  <si>
    <t>1862,30</t>
  </si>
  <si>
    <t>414383314</t>
  </si>
  <si>
    <t>1541"viz výkresy PD přílohy C.3.1. - C.3.7"</t>
  </si>
  <si>
    <t>1861205229</t>
  </si>
  <si>
    <t>1862,30+3425,20</t>
  </si>
  <si>
    <t>260654084</t>
  </si>
  <si>
    <t>1825,80</t>
  </si>
  <si>
    <t>1612280010</t>
  </si>
  <si>
    <t>3358</t>
  </si>
  <si>
    <t>-1102975159</t>
  </si>
  <si>
    <t>-1427312737</t>
  </si>
  <si>
    <t>1790</t>
  </si>
  <si>
    <t>-1103004911</t>
  </si>
  <si>
    <t>1825,8</t>
  </si>
  <si>
    <t>1956821083</t>
  </si>
  <si>
    <t>82,50</t>
  </si>
  <si>
    <t>-974727435</t>
  </si>
  <si>
    <t>1510"drenáž"</t>
  </si>
  <si>
    <t>1854864888</t>
  </si>
  <si>
    <t>1510*1,015 'Přepočtené koeficientem množství</t>
  </si>
  <si>
    <t>417983730</t>
  </si>
  <si>
    <t>20"drenáž"</t>
  </si>
  <si>
    <t>1149505991</t>
  </si>
  <si>
    <t>-1994473173</t>
  </si>
  <si>
    <t>857406955</t>
  </si>
  <si>
    <t>20"viz výkresy PD přílohy C.3.1. - C.3.7"</t>
  </si>
  <si>
    <t>-814882586</t>
  </si>
  <si>
    <t>678776294</t>
  </si>
  <si>
    <t>-1975137680</t>
  </si>
  <si>
    <t>1624112994</t>
  </si>
  <si>
    <t>709746709</t>
  </si>
  <si>
    <t>195800293</t>
  </si>
  <si>
    <t>-126941532</t>
  </si>
  <si>
    <t>1167626144</t>
  </si>
  <si>
    <t>-117157838</t>
  </si>
  <si>
    <t>-91831554</t>
  </si>
  <si>
    <t>-14828481</t>
  </si>
  <si>
    <t>SO 801 - Sadové úpravy cesta C9</t>
  </si>
  <si>
    <t>D0 - Ovocné stromy</t>
  </si>
  <si>
    <t>D1 - VÝSADBA STROMU</t>
  </si>
  <si>
    <t>D3 - VÝSADBA STROMU</t>
  </si>
  <si>
    <t>D0</t>
  </si>
  <si>
    <t>Ovocné stromy</t>
  </si>
  <si>
    <t>Pol1</t>
  </si>
  <si>
    <t>Prunus domestica, odrůda Hamanova</t>
  </si>
  <si>
    <t>-280682618</t>
  </si>
  <si>
    <t>Pol2</t>
  </si>
  <si>
    <t>Prunus domestica, odrůda Čačanská Lepotica</t>
  </si>
  <si>
    <t>-321593042</t>
  </si>
  <si>
    <t>Pol3</t>
  </si>
  <si>
    <t>Prunus domestica, odrůda Stanley</t>
  </si>
  <si>
    <t>-1538766262</t>
  </si>
  <si>
    <t>Pol4</t>
  </si>
  <si>
    <t>Prunus domestica, odrůda Durancie</t>
  </si>
  <si>
    <t>699830813</t>
  </si>
  <si>
    <t>Pol5</t>
  </si>
  <si>
    <t>Malus domestica, odrůda Matčino</t>
  </si>
  <si>
    <t>734757873</t>
  </si>
  <si>
    <t>Pol6</t>
  </si>
  <si>
    <t>Malus domestica, odrůda Panenské České</t>
  </si>
  <si>
    <t>-944569395</t>
  </si>
  <si>
    <t>Pol7</t>
  </si>
  <si>
    <t>Malus domestica, odrůda Boikovo</t>
  </si>
  <si>
    <t>-926889400</t>
  </si>
  <si>
    <t>Pol8</t>
  </si>
  <si>
    <t>Malus domestica, odrůda Car Alexander</t>
  </si>
  <si>
    <t>-1549229934</t>
  </si>
  <si>
    <t>Pol9</t>
  </si>
  <si>
    <t xml:space="preserve">Ztratné </t>
  </si>
  <si>
    <t>%</t>
  </si>
  <si>
    <t>445519202</t>
  </si>
  <si>
    <t>D1</t>
  </si>
  <si>
    <t>VÝSADBA STROMU</t>
  </si>
  <si>
    <t>Pol10</t>
  </si>
  <si>
    <t>Tabletové hnojivo ke dřevinám - Silvamix, 20g/ks</t>
  </si>
  <si>
    <t>-121682977</t>
  </si>
  <si>
    <t>Pol11</t>
  </si>
  <si>
    <t>Kůly dřevěné, kotvení listnáčů, 3 ks/ks, soustružené kůly, průřez kruh, tl. 8cm, délka 2,5m</t>
  </si>
  <si>
    <t>ks</t>
  </si>
  <si>
    <t>869125744</t>
  </si>
  <si>
    <t>Pol12</t>
  </si>
  <si>
    <t>Dřevěné příčky půlené, 6ks /ovocný strom</t>
  </si>
  <si>
    <t>-2130251463</t>
  </si>
  <si>
    <t>Pol13</t>
  </si>
  <si>
    <t>Úvazek 1,8 m á 1 strom, na průřezu plochý</t>
  </si>
  <si>
    <t>bm</t>
  </si>
  <si>
    <t>1692755264</t>
  </si>
  <si>
    <t>Pol14</t>
  </si>
  <si>
    <t>Pletivo poplastované, výška 1,8m, 2bm/ks</t>
  </si>
  <si>
    <t>-974143866</t>
  </si>
  <si>
    <t>Pol15</t>
  </si>
  <si>
    <t>Aversol, nátěr proti okusu, 0,006kg/sazenice</t>
  </si>
  <si>
    <t>819472606</t>
  </si>
  <si>
    <t>Pol16</t>
  </si>
  <si>
    <t>Borka do stromových mís (vrstva 8 cm - jemná), 1 ks /0,08m3</t>
  </si>
  <si>
    <t>1593984986</t>
  </si>
  <si>
    <t>Pol17</t>
  </si>
  <si>
    <t>Voda zálivková - zálivka stromů 50 l/ks, opakování 2x</t>
  </si>
  <si>
    <t>l</t>
  </si>
  <si>
    <t>916629017</t>
  </si>
  <si>
    <t>Pol18</t>
  </si>
  <si>
    <t>Voda zálivková - zálivka stromů 30 l/ks, opakování 4x</t>
  </si>
  <si>
    <t>2009820021</t>
  </si>
  <si>
    <t>D3</t>
  </si>
  <si>
    <t>18310-1115</t>
  </si>
  <si>
    <t>Hloubení jamek pro vysazování rostlin v hornině 1 až 4 bez výměny půdy, s případným naložením přebytečných výkopků na dopravní prostředek, odvozem na vzdálenost do 20 km a se složením, v rovině, nebo na svahu do 1:5, objemu přes 0,125 do 0,4 m3</t>
  </si>
  <si>
    <t>1865120530</t>
  </si>
  <si>
    <t>18420-1111</t>
  </si>
  <si>
    <t>Výsadba stromu bez balu do předem vyhloubené jamky se zalitím v rovině nebo na svahu do 1:5 při výšce kmene do 1,8 m</t>
  </si>
  <si>
    <t>-1786835081</t>
  </si>
  <si>
    <t>18421-5133</t>
  </si>
  <si>
    <t>Ukotvení dřevin třemi kůly při průměru kůlů do 100 mm o délce kůlů přes2 do 3m</t>
  </si>
  <si>
    <t>-1554949829</t>
  </si>
  <si>
    <t>18481-3121</t>
  </si>
  <si>
    <t>Ochrana dřevin před okusem zvěří mechanicky v rovině nebo na svahu do 1:5, pletivem, výšky do 2m, vč.nákladů na spojení konců drátů po celé výšce pletiva vč. Donesení pletiva k vybraným stromům na vzdálenost do 50m</t>
  </si>
  <si>
    <t>797037759</t>
  </si>
  <si>
    <t>18481-3134</t>
  </si>
  <si>
    <t>Ochrana dřevin před okusem zvěří chemicky nátěrem listnatých dřevin, výšky přes 70cm, v rovině nebo na svahu do 1:5</t>
  </si>
  <si>
    <t>100ks</t>
  </si>
  <si>
    <t>1153081720</t>
  </si>
  <si>
    <t>18491-1111</t>
  </si>
  <si>
    <t>Znovuuvázání dřeviny jedním úvazkem ke stávajícímu kůlu (5% jedinců)</t>
  </si>
  <si>
    <t>-1513630539</t>
  </si>
  <si>
    <t>18491-1421</t>
  </si>
  <si>
    <t>Mulčování vysazených rostlin při tl. mulče do 100 mm v rovině nebo na svahu do 1:5, výsadbové mísy</t>
  </si>
  <si>
    <t>960510459</t>
  </si>
  <si>
    <t>18580-2114</t>
  </si>
  <si>
    <t>Hnojení půdy nebo trávníku s rozprostřením nebo s rozdělením hnojiva v rovině nebo na svahu do 1:5 umělým hnojivem s rozdělením k jednotlivým rostlinám</t>
  </si>
  <si>
    <t>-1268798291</t>
  </si>
  <si>
    <t>18580-4213</t>
  </si>
  <si>
    <t>Vypletí s případným naložením odpadu na dopravní prostředek, odvozem do 20 km a se složením, v rovině nebo na svahu do 1:5, dřevin soliterních</t>
  </si>
  <si>
    <t>-284557358</t>
  </si>
  <si>
    <t>18580-4312</t>
  </si>
  <si>
    <t>Zalití rostlin vodou přes 20m2, 50l/ks, opakování 2x</t>
  </si>
  <si>
    <t>-1566718453</t>
  </si>
  <si>
    <t>18580-4312.1</t>
  </si>
  <si>
    <t>Zalití rostlin vodou přes 20m2, 30l/ks, opakování 4x</t>
  </si>
  <si>
    <t>-1586773489</t>
  </si>
  <si>
    <t>18585-1121</t>
  </si>
  <si>
    <t>Dovoz vody pro zálivku rostlin na vzdálenost do 1000 m</t>
  </si>
  <si>
    <t>-444390637</t>
  </si>
  <si>
    <t>-520279269</t>
  </si>
  <si>
    <t>Pol19</t>
  </si>
  <si>
    <t>Doprava rostlin a materiálů</t>
  </si>
  <si>
    <t>suma</t>
  </si>
  <si>
    <t>-234515839</t>
  </si>
  <si>
    <t>Pol20</t>
  </si>
  <si>
    <t>Doprava osob</t>
  </si>
  <si>
    <t>-240252362</t>
  </si>
  <si>
    <t>R</t>
  </si>
  <si>
    <t>Kontrola ukotvení dřeviny a obalu kmene</t>
  </si>
  <si>
    <t>-1948021233</t>
  </si>
  <si>
    <t>SO 802 - Sadové úpravy - Cesta C21a</t>
  </si>
  <si>
    <t>D1 - Ovocné stromy</t>
  </si>
  <si>
    <t>D2 - VÝSADBA STROMU</t>
  </si>
  <si>
    <t>Pol21</t>
  </si>
  <si>
    <t>422923624</t>
  </si>
  <si>
    <t>Pol22</t>
  </si>
  <si>
    <t>-80857523</t>
  </si>
  <si>
    <t>Pol23</t>
  </si>
  <si>
    <t>-2108290671</t>
  </si>
  <si>
    <t>Pol24</t>
  </si>
  <si>
    <t>1848261638</t>
  </si>
  <si>
    <t>Pol25</t>
  </si>
  <si>
    <t>-777891346</t>
  </si>
  <si>
    <t>Pol26</t>
  </si>
  <si>
    <t>-1601674493</t>
  </si>
  <si>
    <t>Pol27</t>
  </si>
  <si>
    <t>-211337418</t>
  </si>
  <si>
    <t>-760015140</t>
  </si>
  <si>
    <t>D2</t>
  </si>
  <si>
    <t>-1073114867</t>
  </si>
  <si>
    <t>1696496977</t>
  </si>
  <si>
    <t>-2057788956</t>
  </si>
  <si>
    <t>-1911899203</t>
  </si>
  <si>
    <t>-1349882774</t>
  </si>
  <si>
    <t>887046787</t>
  </si>
  <si>
    <t>-604466279</t>
  </si>
  <si>
    <t>1826622681</t>
  </si>
  <si>
    <t>-2041180206</t>
  </si>
  <si>
    <t>274193715</t>
  </si>
  <si>
    <t>-1642043410</t>
  </si>
  <si>
    <t>-1919889805</t>
  </si>
  <si>
    <t>-480456566</t>
  </si>
  <si>
    <t>-1893440176</t>
  </si>
  <si>
    <t>2096527616</t>
  </si>
  <si>
    <t>-2013452199</t>
  </si>
  <si>
    <t>-216500608</t>
  </si>
  <si>
    <t>1007836893</t>
  </si>
  <si>
    <t>1665918752</t>
  </si>
  <si>
    <t>757482039</t>
  </si>
  <si>
    <t>-1507490592</t>
  </si>
  <si>
    <t>295087168</t>
  </si>
  <si>
    <t>-1973589733</t>
  </si>
  <si>
    <t>2058733648</t>
  </si>
  <si>
    <t>1194450310</t>
  </si>
  <si>
    <t>SO 803 - Sadové úpravy - Cesta C23</t>
  </si>
  <si>
    <t>70251506</t>
  </si>
  <si>
    <t>-930483587</t>
  </si>
  <si>
    <t>-1840639186</t>
  </si>
  <si>
    <t>397892003</t>
  </si>
  <si>
    <t>1248736093</t>
  </si>
  <si>
    <t>-1834195968</t>
  </si>
  <si>
    <t>-2104270683</t>
  </si>
  <si>
    <t>Pol28</t>
  </si>
  <si>
    <t>-1834109991</t>
  </si>
  <si>
    <t>Pol29</t>
  </si>
  <si>
    <t>Pyrus communis - odrůda Hardyho</t>
  </si>
  <si>
    <t>-2018315960</t>
  </si>
  <si>
    <t>Pol30</t>
  </si>
  <si>
    <t>Pyrus communis - odrůda Klappova</t>
  </si>
  <si>
    <t>-49480493</t>
  </si>
  <si>
    <t>Pol31</t>
  </si>
  <si>
    <t>Pyrus communis - odrůda Charnenská</t>
  </si>
  <si>
    <t>-419226552</t>
  </si>
  <si>
    <t>Pol32</t>
  </si>
  <si>
    <t>Pyrus communis - odrůda Konference</t>
  </si>
  <si>
    <t>315765165</t>
  </si>
  <si>
    <t>Pol33</t>
  </si>
  <si>
    <t>Prunus avium - odrůda Karešova</t>
  </si>
  <si>
    <t>-1023351189</t>
  </si>
  <si>
    <t>Pol34</t>
  </si>
  <si>
    <t>Prunus avium - odrůda Těchlovická</t>
  </si>
  <si>
    <t>345382753</t>
  </si>
  <si>
    <t>-475722179</t>
  </si>
  <si>
    <t>2089822443</t>
  </si>
  <si>
    <t>-1637127325</t>
  </si>
  <si>
    <t>-1872391993</t>
  </si>
  <si>
    <t>-2115444121</t>
  </si>
  <si>
    <t>-2108756356</t>
  </si>
  <si>
    <t>-1021891380</t>
  </si>
  <si>
    <t>-149936907</t>
  </si>
  <si>
    <t>397977473</t>
  </si>
  <si>
    <t>-805727736</t>
  </si>
  <si>
    <t>1404719485</t>
  </si>
  <si>
    <t>1769683037</t>
  </si>
  <si>
    <t>1060776908</t>
  </si>
  <si>
    <t>-940583648</t>
  </si>
  <si>
    <t>1314713061</t>
  </si>
  <si>
    <t>2010590943</t>
  </si>
  <si>
    <t>289906553</t>
  </si>
  <si>
    <t>1723248760</t>
  </si>
  <si>
    <t>679308958</t>
  </si>
  <si>
    <t>-1124961846</t>
  </si>
  <si>
    <t>1613642307</t>
  </si>
  <si>
    <t>-386802263</t>
  </si>
  <si>
    <t>-214829805</t>
  </si>
  <si>
    <t>131327811</t>
  </si>
  <si>
    <t>988558429</t>
  </si>
  <si>
    <t>-1038950060</t>
  </si>
  <si>
    <t xml:space="preserve">SO 804 - Sadové úpravy  - Cesta IP10</t>
  </si>
  <si>
    <t xml:space="preserve">D2 - VÝSADBA STROMU </t>
  </si>
  <si>
    <t>1380535712</t>
  </si>
  <si>
    <t>32890246</t>
  </si>
  <si>
    <t>795939272</t>
  </si>
  <si>
    <t>1080399685</t>
  </si>
  <si>
    <t>863059765</t>
  </si>
  <si>
    <t xml:space="preserve">VÝSADBA STROMU </t>
  </si>
  <si>
    <t>-1172875124</t>
  </si>
  <si>
    <t>207632704</t>
  </si>
  <si>
    <t>510087513</t>
  </si>
  <si>
    <t>-1563241733</t>
  </si>
  <si>
    <t>1803209107</t>
  </si>
  <si>
    <t>-2028739164</t>
  </si>
  <si>
    <t>1442273480</t>
  </si>
  <si>
    <t>274015616</t>
  </si>
  <si>
    <t>810958995</t>
  </si>
  <si>
    <t>427404137</t>
  </si>
  <si>
    <t>789250669</t>
  </si>
  <si>
    <t>-1296841087</t>
  </si>
  <si>
    <t>1646247938</t>
  </si>
  <si>
    <t>-1006087948</t>
  </si>
  <si>
    <t>1167246302</t>
  </si>
  <si>
    <t>-27412510</t>
  </si>
  <si>
    <t>334431005</t>
  </si>
  <si>
    <t>-241461306</t>
  </si>
  <si>
    <t>1823668491</t>
  </si>
  <si>
    <t>767281050</t>
  </si>
  <si>
    <t>-2137241018</t>
  </si>
  <si>
    <t>596619513</t>
  </si>
  <si>
    <t>-1666768263</t>
  </si>
  <si>
    <t>1182291664</t>
  </si>
  <si>
    <t>-1487453340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</si>
</sst>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2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59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50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51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52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53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52</v>
      </c>
      <c r="AI60" s="43"/>
      <c r="AJ60" s="43"/>
      <c r="AK60" s="43"/>
      <c r="AL60" s="43"/>
      <c r="AM60" s="65" t="s">
        <v>53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54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55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52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53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52</v>
      </c>
      <c r="AI75" s="43"/>
      <c r="AJ75" s="43"/>
      <c r="AK75" s="43"/>
      <c r="AL75" s="43"/>
      <c r="AM75" s="65" t="s">
        <v>53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56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221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Rekonstrukce polních cest, k.ú. Helvíkovice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Helvíkovice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10. 9. 2021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Obec Helvíkovice, Helvíkovice 3, 564 01 Žamberk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Kamil Hronovský</v>
      </c>
      <c r="AN89" s="72"/>
      <c r="AO89" s="72"/>
      <c r="AP89" s="72"/>
      <c r="AQ89" s="41"/>
      <c r="AR89" s="45"/>
      <c r="AS89" s="82" t="s">
        <v>57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58</v>
      </c>
      <c r="D92" s="95"/>
      <c r="E92" s="95"/>
      <c r="F92" s="95"/>
      <c r="G92" s="95"/>
      <c r="H92" s="96"/>
      <c r="I92" s="97" t="s">
        <v>59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60</v>
      </c>
      <c r="AH92" s="95"/>
      <c r="AI92" s="95"/>
      <c r="AJ92" s="95"/>
      <c r="AK92" s="95"/>
      <c r="AL92" s="95"/>
      <c r="AM92" s="95"/>
      <c r="AN92" s="97" t="s">
        <v>61</v>
      </c>
      <c r="AO92" s="95"/>
      <c r="AP92" s="99"/>
      <c r="AQ92" s="100" t="s">
        <v>62</v>
      </c>
      <c r="AR92" s="45"/>
      <c r="AS92" s="101" t="s">
        <v>63</v>
      </c>
      <c r="AT92" s="102" t="s">
        <v>64</v>
      </c>
      <c r="AU92" s="102" t="s">
        <v>65</v>
      </c>
      <c r="AV92" s="102" t="s">
        <v>66</v>
      </c>
      <c r="AW92" s="102" t="s">
        <v>67</v>
      </c>
      <c r="AX92" s="102" t="s">
        <v>68</v>
      </c>
      <c r="AY92" s="102" t="s">
        <v>69</v>
      </c>
      <c r="AZ92" s="102" t="s">
        <v>70</v>
      </c>
      <c r="BA92" s="102" t="s">
        <v>71</v>
      </c>
      <c r="BB92" s="102" t="s">
        <v>72</v>
      </c>
      <c r="BC92" s="102" t="s">
        <v>73</v>
      </c>
      <c r="BD92" s="103" t="s">
        <v>74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75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ROUND(SUM(AG95:AG101),2)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ROUND(SUM(AS95:AS101),2)</f>
        <v>0</v>
      </c>
      <c r="AT94" s="115">
        <f>ROUND(SUM(AV94:AW94),2)</f>
        <v>0</v>
      </c>
      <c r="AU94" s="116">
        <f>ROUND(SUM(AU95:AU101),5)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ROUND(SUM(AZ95:AZ101),2)</f>
        <v>0</v>
      </c>
      <c r="BA94" s="115">
        <f>ROUND(SUM(BA95:BA101),2)</f>
        <v>0</v>
      </c>
      <c r="BB94" s="115">
        <f>ROUND(SUM(BB95:BB101),2)</f>
        <v>0</v>
      </c>
      <c r="BC94" s="115">
        <f>ROUND(SUM(BC95:BC101),2)</f>
        <v>0</v>
      </c>
      <c r="BD94" s="117">
        <f>ROUND(SUM(BD95:BD101),2)</f>
        <v>0</v>
      </c>
      <c r="BE94" s="6"/>
      <c r="BS94" s="118" t="s">
        <v>76</v>
      </c>
      <c r="BT94" s="118" t="s">
        <v>77</v>
      </c>
      <c r="BU94" s="119" t="s">
        <v>78</v>
      </c>
      <c r="BV94" s="118" t="s">
        <v>79</v>
      </c>
      <c r="BW94" s="118" t="s">
        <v>5</v>
      </c>
      <c r="BX94" s="118" t="s">
        <v>80</v>
      </c>
      <c r="CL94" s="118" t="s">
        <v>1</v>
      </c>
    </row>
    <row r="95" s="7" customFormat="1" ht="16.5" customHeight="1">
      <c r="A95" s="120" t="s">
        <v>81</v>
      </c>
      <c r="B95" s="121"/>
      <c r="C95" s="122"/>
      <c r="D95" s="123" t="s">
        <v>82</v>
      </c>
      <c r="E95" s="123"/>
      <c r="F95" s="123"/>
      <c r="G95" s="123"/>
      <c r="H95" s="123"/>
      <c r="I95" s="124"/>
      <c r="J95" s="123" t="s">
        <v>83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101 - Polní cesta C 9'!J30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84</v>
      </c>
      <c r="AR95" s="127"/>
      <c r="AS95" s="128">
        <v>0</v>
      </c>
      <c r="AT95" s="129">
        <f>ROUND(SUM(AV95:AW95),2)</f>
        <v>0</v>
      </c>
      <c r="AU95" s="130">
        <f>'SO 101 - Polní cesta C 9'!P126</f>
        <v>0</v>
      </c>
      <c r="AV95" s="129">
        <f>'SO 101 - Polní cesta C 9'!J33</f>
        <v>0</v>
      </c>
      <c r="AW95" s="129">
        <f>'SO 101 - Polní cesta C 9'!J34</f>
        <v>0</v>
      </c>
      <c r="AX95" s="129">
        <f>'SO 101 - Polní cesta C 9'!J35</f>
        <v>0</v>
      </c>
      <c r="AY95" s="129">
        <f>'SO 101 - Polní cesta C 9'!J36</f>
        <v>0</v>
      </c>
      <c r="AZ95" s="129">
        <f>'SO 101 - Polní cesta C 9'!F33</f>
        <v>0</v>
      </c>
      <c r="BA95" s="129">
        <f>'SO 101 - Polní cesta C 9'!F34</f>
        <v>0</v>
      </c>
      <c r="BB95" s="129">
        <f>'SO 101 - Polní cesta C 9'!F35</f>
        <v>0</v>
      </c>
      <c r="BC95" s="129">
        <f>'SO 101 - Polní cesta C 9'!F36</f>
        <v>0</v>
      </c>
      <c r="BD95" s="131">
        <f>'SO 101 - Polní cesta C 9'!F37</f>
        <v>0</v>
      </c>
      <c r="BE95" s="7"/>
      <c r="BT95" s="132" t="s">
        <v>85</v>
      </c>
      <c r="BV95" s="132" t="s">
        <v>79</v>
      </c>
      <c r="BW95" s="132" t="s">
        <v>86</v>
      </c>
      <c r="BX95" s="132" t="s">
        <v>5</v>
      </c>
      <c r="CL95" s="132" t="s">
        <v>1</v>
      </c>
      <c r="CM95" s="132" t="s">
        <v>87</v>
      </c>
    </row>
    <row r="96" s="7" customFormat="1" ht="16.5" customHeight="1">
      <c r="A96" s="120" t="s">
        <v>81</v>
      </c>
      <c r="B96" s="121"/>
      <c r="C96" s="122"/>
      <c r="D96" s="123" t="s">
        <v>88</v>
      </c>
      <c r="E96" s="123"/>
      <c r="F96" s="123"/>
      <c r="G96" s="123"/>
      <c r="H96" s="123"/>
      <c r="I96" s="124"/>
      <c r="J96" s="123" t="s">
        <v>89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102 - Polní cesta C21a'!J30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84</v>
      </c>
      <c r="AR96" s="127"/>
      <c r="AS96" s="128">
        <v>0</v>
      </c>
      <c r="AT96" s="129">
        <f>ROUND(SUM(AV96:AW96),2)</f>
        <v>0</v>
      </c>
      <c r="AU96" s="130">
        <f>'SO 102 - Polní cesta C21a'!P125</f>
        <v>0</v>
      </c>
      <c r="AV96" s="129">
        <f>'SO 102 - Polní cesta C21a'!J33</f>
        <v>0</v>
      </c>
      <c r="AW96" s="129">
        <f>'SO 102 - Polní cesta C21a'!J34</f>
        <v>0</v>
      </c>
      <c r="AX96" s="129">
        <f>'SO 102 - Polní cesta C21a'!J35</f>
        <v>0</v>
      </c>
      <c r="AY96" s="129">
        <f>'SO 102 - Polní cesta C21a'!J36</f>
        <v>0</v>
      </c>
      <c r="AZ96" s="129">
        <f>'SO 102 - Polní cesta C21a'!F33</f>
        <v>0</v>
      </c>
      <c r="BA96" s="129">
        <f>'SO 102 - Polní cesta C21a'!F34</f>
        <v>0</v>
      </c>
      <c r="BB96" s="129">
        <f>'SO 102 - Polní cesta C21a'!F35</f>
        <v>0</v>
      </c>
      <c r="BC96" s="129">
        <f>'SO 102 - Polní cesta C21a'!F36</f>
        <v>0</v>
      </c>
      <c r="BD96" s="131">
        <f>'SO 102 - Polní cesta C21a'!F37</f>
        <v>0</v>
      </c>
      <c r="BE96" s="7"/>
      <c r="BT96" s="132" t="s">
        <v>85</v>
      </c>
      <c r="BV96" s="132" t="s">
        <v>79</v>
      </c>
      <c r="BW96" s="132" t="s">
        <v>90</v>
      </c>
      <c r="BX96" s="132" t="s">
        <v>5</v>
      </c>
      <c r="CL96" s="132" t="s">
        <v>1</v>
      </c>
      <c r="CM96" s="132" t="s">
        <v>87</v>
      </c>
    </row>
    <row r="97" s="7" customFormat="1" ht="16.5" customHeight="1">
      <c r="A97" s="120" t="s">
        <v>81</v>
      </c>
      <c r="B97" s="121"/>
      <c r="C97" s="122"/>
      <c r="D97" s="123" t="s">
        <v>91</v>
      </c>
      <c r="E97" s="123"/>
      <c r="F97" s="123"/>
      <c r="G97" s="123"/>
      <c r="H97" s="123"/>
      <c r="I97" s="124"/>
      <c r="J97" s="123" t="s">
        <v>92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 103 - Polní cesta C22'!J30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84</v>
      </c>
      <c r="AR97" s="127"/>
      <c r="AS97" s="128">
        <v>0</v>
      </c>
      <c r="AT97" s="129">
        <f>ROUND(SUM(AV97:AW97),2)</f>
        <v>0</v>
      </c>
      <c r="AU97" s="130">
        <f>'SO 103 - Polní cesta C22'!P125</f>
        <v>0</v>
      </c>
      <c r="AV97" s="129">
        <f>'SO 103 - Polní cesta C22'!J33</f>
        <v>0</v>
      </c>
      <c r="AW97" s="129">
        <f>'SO 103 - Polní cesta C22'!J34</f>
        <v>0</v>
      </c>
      <c r="AX97" s="129">
        <f>'SO 103 - Polní cesta C22'!J35</f>
        <v>0</v>
      </c>
      <c r="AY97" s="129">
        <f>'SO 103 - Polní cesta C22'!J36</f>
        <v>0</v>
      </c>
      <c r="AZ97" s="129">
        <f>'SO 103 - Polní cesta C22'!F33</f>
        <v>0</v>
      </c>
      <c r="BA97" s="129">
        <f>'SO 103 - Polní cesta C22'!F34</f>
        <v>0</v>
      </c>
      <c r="BB97" s="129">
        <f>'SO 103 - Polní cesta C22'!F35</f>
        <v>0</v>
      </c>
      <c r="BC97" s="129">
        <f>'SO 103 - Polní cesta C22'!F36</f>
        <v>0</v>
      </c>
      <c r="BD97" s="131">
        <f>'SO 103 - Polní cesta C22'!F37</f>
        <v>0</v>
      </c>
      <c r="BE97" s="7"/>
      <c r="BT97" s="132" t="s">
        <v>85</v>
      </c>
      <c r="BV97" s="132" t="s">
        <v>79</v>
      </c>
      <c r="BW97" s="132" t="s">
        <v>93</v>
      </c>
      <c r="BX97" s="132" t="s">
        <v>5</v>
      </c>
      <c r="CL97" s="132" t="s">
        <v>1</v>
      </c>
      <c r="CM97" s="132" t="s">
        <v>87</v>
      </c>
    </row>
    <row r="98" s="7" customFormat="1" ht="16.5" customHeight="1">
      <c r="A98" s="120" t="s">
        <v>81</v>
      </c>
      <c r="B98" s="121"/>
      <c r="C98" s="122"/>
      <c r="D98" s="123" t="s">
        <v>94</v>
      </c>
      <c r="E98" s="123"/>
      <c r="F98" s="123"/>
      <c r="G98" s="123"/>
      <c r="H98" s="123"/>
      <c r="I98" s="124"/>
      <c r="J98" s="123" t="s">
        <v>95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'SO 801 - Sadové úpravy ce...'!J30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84</v>
      </c>
      <c r="AR98" s="127"/>
      <c r="AS98" s="128">
        <v>0</v>
      </c>
      <c r="AT98" s="129">
        <f>ROUND(SUM(AV98:AW98),2)</f>
        <v>0</v>
      </c>
      <c r="AU98" s="130">
        <f>'SO 801 - Sadové úpravy ce...'!P119</f>
        <v>0</v>
      </c>
      <c r="AV98" s="129">
        <f>'SO 801 - Sadové úpravy ce...'!J33</f>
        <v>0</v>
      </c>
      <c r="AW98" s="129">
        <f>'SO 801 - Sadové úpravy ce...'!J34</f>
        <v>0</v>
      </c>
      <c r="AX98" s="129">
        <f>'SO 801 - Sadové úpravy ce...'!J35</f>
        <v>0</v>
      </c>
      <c r="AY98" s="129">
        <f>'SO 801 - Sadové úpravy ce...'!J36</f>
        <v>0</v>
      </c>
      <c r="AZ98" s="129">
        <f>'SO 801 - Sadové úpravy ce...'!F33</f>
        <v>0</v>
      </c>
      <c r="BA98" s="129">
        <f>'SO 801 - Sadové úpravy ce...'!F34</f>
        <v>0</v>
      </c>
      <c r="BB98" s="129">
        <f>'SO 801 - Sadové úpravy ce...'!F35</f>
        <v>0</v>
      </c>
      <c r="BC98" s="129">
        <f>'SO 801 - Sadové úpravy ce...'!F36</f>
        <v>0</v>
      </c>
      <c r="BD98" s="131">
        <f>'SO 801 - Sadové úpravy ce...'!F37</f>
        <v>0</v>
      </c>
      <c r="BE98" s="7"/>
      <c r="BT98" s="132" t="s">
        <v>85</v>
      </c>
      <c r="BV98" s="132" t="s">
        <v>79</v>
      </c>
      <c r="BW98" s="132" t="s">
        <v>96</v>
      </c>
      <c r="BX98" s="132" t="s">
        <v>5</v>
      </c>
      <c r="CL98" s="132" t="s">
        <v>1</v>
      </c>
      <c r="CM98" s="132" t="s">
        <v>87</v>
      </c>
    </row>
    <row r="99" s="7" customFormat="1" ht="16.5" customHeight="1">
      <c r="A99" s="120" t="s">
        <v>81</v>
      </c>
      <c r="B99" s="121"/>
      <c r="C99" s="122"/>
      <c r="D99" s="123" t="s">
        <v>97</v>
      </c>
      <c r="E99" s="123"/>
      <c r="F99" s="123"/>
      <c r="G99" s="123"/>
      <c r="H99" s="123"/>
      <c r="I99" s="124"/>
      <c r="J99" s="123" t="s">
        <v>98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'SO 802 - Sadové úpravy - ...'!J30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84</v>
      </c>
      <c r="AR99" s="127"/>
      <c r="AS99" s="128">
        <v>0</v>
      </c>
      <c r="AT99" s="129">
        <f>ROUND(SUM(AV99:AW99),2)</f>
        <v>0</v>
      </c>
      <c r="AU99" s="130">
        <f>'SO 802 - Sadové úpravy - ...'!P120</f>
        <v>0</v>
      </c>
      <c r="AV99" s="129">
        <f>'SO 802 - Sadové úpravy - ...'!J33</f>
        <v>0</v>
      </c>
      <c r="AW99" s="129">
        <f>'SO 802 - Sadové úpravy - ...'!J34</f>
        <v>0</v>
      </c>
      <c r="AX99" s="129">
        <f>'SO 802 - Sadové úpravy - ...'!J35</f>
        <v>0</v>
      </c>
      <c r="AY99" s="129">
        <f>'SO 802 - Sadové úpravy - ...'!J36</f>
        <v>0</v>
      </c>
      <c r="AZ99" s="129">
        <f>'SO 802 - Sadové úpravy - ...'!F33</f>
        <v>0</v>
      </c>
      <c r="BA99" s="129">
        <f>'SO 802 - Sadové úpravy - ...'!F34</f>
        <v>0</v>
      </c>
      <c r="BB99" s="129">
        <f>'SO 802 - Sadové úpravy - ...'!F35</f>
        <v>0</v>
      </c>
      <c r="BC99" s="129">
        <f>'SO 802 - Sadové úpravy - ...'!F36</f>
        <v>0</v>
      </c>
      <c r="BD99" s="131">
        <f>'SO 802 - Sadové úpravy - ...'!F37</f>
        <v>0</v>
      </c>
      <c r="BE99" s="7"/>
      <c r="BT99" s="132" t="s">
        <v>85</v>
      </c>
      <c r="BV99" s="132" t="s">
        <v>79</v>
      </c>
      <c r="BW99" s="132" t="s">
        <v>99</v>
      </c>
      <c r="BX99" s="132" t="s">
        <v>5</v>
      </c>
      <c r="CL99" s="132" t="s">
        <v>1</v>
      </c>
      <c r="CM99" s="132" t="s">
        <v>87</v>
      </c>
    </row>
    <row r="100" s="7" customFormat="1" ht="16.5" customHeight="1">
      <c r="A100" s="120" t="s">
        <v>81</v>
      </c>
      <c r="B100" s="121"/>
      <c r="C100" s="122"/>
      <c r="D100" s="123" t="s">
        <v>100</v>
      </c>
      <c r="E100" s="123"/>
      <c r="F100" s="123"/>
      <c r="G100" s="123"/>
      <c r="H100" s="123"/>
      <c r="I100" s="124"/>
      <c r="J100" s="123" t="s">
        <v>101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'SO 803 - Sadové úpravy - ...'!J30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84</v>
      </c>
      <c r="AR100" s="127"/>
      <c r="AS100" s="128">
        <v>0</v>
      </c>
      <c r="AT100" s="129">
        <f>ROUND(SUM(AV100:AW100),2)</f>
        <v>0</v>
      </c>
      <c r="AU100" s="130">
        <f>'SO 803 - Sadové úpravy - ...'!P119</f>
        <v>0</v>
      </c>
      <c r="AV100" s="129">
        <f>'SO 803 - Sadové úpravy - ...'!J33</f>
        <v>0</v>
      </c>
      <c r="AW100" s="129">
        <f>'SO 803 - Sadové úpravy - ...'!J34</f>
        <v>0</v>
      </c>
      <c r="AX100" s="129">
        <f>'SO 803 - Sadové úpravy - ...'!J35</f>
        <v>0</v>
      </c>
      <c r="AY100" s="129">
        <f>'SO 803 - Sadové úpravy - ...'!J36</f>
        <v>0</v>
      </c>
      <c r="AZ100" s="129">
        <f>'SO 803 - Sadové úpravy - ...'!F33</f>
        <v>0</v>
      </c>
      <c r="BA100" s="129">
        <f>'SO 803 - Sadové úpravy - ...'!F34</f>
        <v>0</v>
      </c>
      <c r="BB100" s="129">
        <f>'SO 803 - Sadové úpravy - ...'!F35</f>
        <v>0</v>
      </c>
      <c r="BC100" s="129">
        <f>'SO 803 - Sadové úpravy - ...'!F36</f>
        <v>0</v>
      </c>
      <c r="BD100" s="131">
        <f>'SO 803 - Sadové úpravy - ...'!F37</f>
        <v>0</v>
      </c>
      <c r="BE100" s="7"/>
      <c r="BT100" s="132" t="s">
        <v>85</v>
      </c>
      <c r="BV100" s="132" t="s">
        <v>79</v>
      </c>
      <c r="BW100" s="132" t="s">
        <v>102</v>
      </c>
      <c r="BX100" s="132" t="s">
        <v>5</v>
      </c>
      <c r="CL100" s="132" t="s">
        <v>1</v>
      </c>
      <c r="CM100" s="132" t="s">
        <v>87</v>
      </c>
    </row>
    <row r="101" s="7" customFormat="1" ht="16.5" customHeight="1">
      <c r="A101" s="120" t="s">
        <v>81</v>
      </c>
      <c r="B101" s="121"/>
      <c r="C101" s="122"/>
      <c r="D101" s="123" t="s">
        <v>103</v>
      </c>
      <c r="E101" s="123"/>
      <c r="F101" s="123"/>
      <c r="G101" s="123"/>
      <c r="H101" s="123"/>
      <c r="I101" s="124"/>
      <c r="J101" s="123" t="s">
        <v>104</v>
      </c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5">
        <f>'SO 804 - Sadové úpravy  -...'!J30</f>
        <v>0</v>
      </c>
      <c r="AH101" s="124"/>
      <c r="AI101" s="124"/>
      <c r="AJ101" s="124"/>
      <c r="AK101" s="124"/>
      <c r="AL101" s="124"/>
      <c r="AM101" s="124"/>
      <c r="AN101" s="125">
        <f>SUM(AG101,AT101)</f>
        <v>0</v>
      </c>
      <c r="AO101" s="124"/>
      <c r="AP101" s="124"/>
      <c r="AQ101" s="126" t="s">
        <v>84</v>
      </c>
      <c r="AR101" s="127"/>
      <c r="AS101" s="133">
        <v>0</v>
      </c>
      <c r="AT101" s="134">
        <f>ROUND(SUM(AV101:AW101),2)</f>
        <v>0</v>
      </c>
      <c r="AU101" s="135">
        <f>'SO 804 - Sadové úpravy  -...'!P119</f>
        <v>0</v>
      </c>
      <c r="AV101" s="134">
        <f>'SO 804 - Sadové úpravy  -...'!J33</f>
        <v>0</v>
      </c>
      <c r="AW101" s="134">
        <f>'SO 804 - Sadové úpravy  -...'!J34</f>
        <v>0</v>
      </c>
      <c r="AX101" s="134">
        <f>'SO 804 - Sadové úpravy  -...'!J35</f>
        <v>0</v>
      </c>
      <c r="AY101" s="134">
        <f>'SO 804 - Sadové úpravy  -...'!J36</f>
        <v>0</v>
      </c>
      <c r="AZ101" s="134">
        <f>'SO 804 - Sadové úpravy  -...'!F33</f>
        <v>0</v>
      </c>
      <c r="BA101" s="134">
        <f>'SO 804 - Sadové úpravy  -...'!F34</f>
        <v>0</v>
      </c>
      <c r="BB101" s="134">
        <f>'SO 804 - Sadové úpravy  -...'!F35</f>
        <v>0</v>
      </c>
      <c r="BC101" s="134">
        <f>'SO 804 - Sadové úpravy  -...'!F36</f>
        <v>0</v>
      </c>
      <c r="BD101" s="136">
        <f>'SO 804 - Sadové úpravy  -...'!F37</f>
        <v>0</v>
      </c>
      <c r="BE101" s="7"/>
      <c r="BT101" s="132" t="s">
        <v>85</v>
      </c>
      <c r="BV101" s="132" t="s">
        <v>79</v>
      </c>
      <c r="BW101" s="132" t="s">
        <v>105</v>
      </c>
      <c r="BX101" s="132" t="s">
        <v>5</v>
      </c>
      <c r="CL101" s="132" t="s">
        <v>1</v>
      </c>
      <c r="CM101" s="132" t="s">
        <v>87</v>
      </c>
    </row>
    <row r="102" s="2" customFormat="1" ht="30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F102" s="41"/>
      <c r="AG102" s="41"/>
      <c r="AH102" s="41"/>
      <c r="AI102" s="41"/>
      <c r="AJ102" s="41"/>
      <c r="AK102" s="41"/>
      <c r="AL102" s="41"/>
      <c r="AM102" s="41"/>
      <c r="AN102" s="41"/>
      <c r="AO102" s="41"/>
      <c r="AP102" s="41"/>
      <c r="AQ102" s="41"/>
      <c r="AR102" s="45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68"/>
      <c r="T103" s="68"/>
      <c r="U103" s="68"/>
      <c r="V103" s="68"/>
      <c r="W103" s="68"/>
      <c r="X103" s="68"/>
      <c r="Y103" s="68"/>
      <c r="Z103" s="68"/>
      <c r="AA103" s="68"/>
      <c r="AB103" s="68"/>
      <c r="AC103" s="68"/>
      <c r="AD103" s="68"/>
      <c r="AE103" s="68"/>
      <c r="AF103" s="68"/>
      <c r="AG103" s="68"/>
      <c r="AH103" s="68"/>
      <c r="AI103" s="68"/>
      <c r="AJ103" s="68"/>
      <c r="AK103" s="68"/>
      <c r="AL103" s="68"/>
      <c r="AM103" s="68"/>
      <c r="AN103" s="68"/>
      <c r="AO103" s="68"/>
      <c r="AP103" s="68"/>
      <c r="AQ103" s="68"/>
      <c r="AR103" s="45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</row>
  </sheetData>
  <sheetProtection sheet="1" formatColumns="0" formatRows="0" objects="1" scenarios="1" spinCount="100000" saltValue="YnSdDrN0e63Q6Pq7d7u/WRA1ib47g23qajIIFNAvLytJqgkKo6hHFLlqLUIl7geCTx74f2Gdx20J2Ie0tbl7gw==" hashValue="kmjsHEE/O3Rzu1RUU5r8JxhamhAtOBsRJw51faMqhD5wxeXuYjd9Kb/3270TeStLbwAiCEdHQeKCa4rgEjbtGw==" algorithmName="SHA-512" password="CC35"/>
  <mergeCells count="66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101 - Polní cesta C 9'!C2" display="/"/>
    <hyperlink ref="A96" location="'SO 102 - Polní cesta C21a'!C2" display="/"/>
    <hyperlink ref="A97" location="'SO 103 - Polní cesta C22'!C2" display="/"/>
    <hyperlink ref="A98" location="'SO 801 - Sadové úpravy ce...'!C2" display="/"/>
    <hyperlink ref="A99" location="'SO 802 - Sadové úpravy - ...'!C2" display="/"/>
    <hyperlink ref="A100" location="'SO 803 - Sadové úpravy - ...'!C2" display="/"/>
    <hyperlink ref="A101" location="'SO 804 - Sadové úpravy  -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106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Rekonstrukce polních cest, k.ú. Helvíkovice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10. 9. 2021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83.25" customHeight="1">
      <c r="A27" s="146"/>
      <c r="B27" s="147"/>
      <c r="C27" s="146"/>
      <c r="D27" s="146"/>
      <c r="E27" s="148" t="s">
        <v>109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37</v>
      </c>
      <c r="E30" s="39"/>
      <c r="F30" s="39"/>
      <c r="G30" s="39"/>
      <c r="H30" s="39"/>
      <c r="I30" s="39"/>
      <c r="J30" s="152">
        <f>ROUND(J126,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39</v>
      </c>
      <c r="G32" s="39"/>
      <c r="H32" s="39"/>
      <c r="I32" s="153" t="s">
        <v>38</v>
      </c>
      <c r="J32" s="153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41</v>
      </c>
      <c r="E33" s="141" t="s">
        <v>42</v>
      </c>
      <c r="F33" s="155">
        <f>ROUND((SUM(BE126:BE368)),  2)</f>
        <v>0</v>
      </c>
      <c r="G33" s="39"/>
      <c r="H33" s="39"/>
      <c r="I33" s="156">
        <v>0.20999999999999999</v>
      </c>
      <c r="J33" s="155">
        <f>ROUND(((SUM(BE126:BE368))*I33),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43</v>
      </c>
      <c r="F34" s="155">
        <f>ROUND((SUM(BF126:BF368)),  2)</f>
        <v>0</v>
      </c>
      <c r="G34" s="39"/>
      <c r="H34" s="39"/>
      <c r="I34" s="156">
        <v>0.14999999999999999</v>
      </c>
      <c r="J34" s="155">
        <f>ROUND(((SUM(BF126:BF368))*I34),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44</v>
      </c>
      <c r="F35" s="155">
        <f>ROUND((SUM(BG126:BG368)),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45</v>
      </c>
      <c r="F36" s="155">
        <f>ROUND((SUM(BH126:BH368)),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46</v>
      </c>
      <c r="F37" s="155">
        <f>ROUND((SUM(BI126:BI368)),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Rekonstrukce polních cest, k.ú. Helvíkovice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101 - Polní cesta C 9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Helvíkovice</v>
      </c>
      <c r="G89" s="41"/>
      <c r="H89" s="41"/>
      <c r="I89" s="33" t="s">
        <v>22</v>
      </c>
      <c r="J89" s="80" t="str">
        <f>IF(J12="","",J12)</f>
        <v>10. 9. 2021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Obec Helvíkovice, Helvíkovice 3, 564 01 Žamberk</v>
      </c>
      <c r="G91" s="41"/>
      <c r="H91" s="41"/>
      <c r="I91" s="33" t="s">
        <v>30</v>
      </c>
      <c r="J91" s="37" t="str">
        <f>E21</f>
        <v>Kamil Hronovský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111</v>
      </c>
      <c r="D94" s="177"/>
      <c r="E94" s="177"/>
      <c r="F94" s="177"/>
      <c r="G94" s="177"/>
      <c r="H94" s="177"/>
      <c r="I94" s="177"/>
      <c r="J94" s="178" t="s">
        <v>112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113</v>
      </c>
      <c r="D96" s="41"/>
      <c r="E96" s="41"/>
      <c r="F96" s="41"/>
      <c r="G96" s="41"/>
      <c r="H96" s="41"/>
      <c r="I96" s="41"/>
      <c r="J96" s="111">
        <f>J126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114</v>
      </c>
    </row>
    <row r="97" s="9" customFormat="1" ht="24.96" customHeight="1">
      <c r="A97" s="9"/>
      <c r="B97" s="180"/>
      <c r="C97" s="181"/>
      <c r="D97" s="182" t="s">
        <v>115</v>
      </c>
      <c r="E97" s="183"/>
      <c r="F97" s="183"/>
      <c r="G97" s="183"/>
      <c r="H97" s="183"/>
      <c r="I97" s="183"/>
      <c r="J97" s="184">
        <f>J127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116</v>
      </c>
      <c r="E98" s="189"/>
      <c r="F98" s="189"/>
      <c r="G98" s="189"/>
      <c r="H98" s="189"/>
      <c r="I98" s="189"/>
      <c r="J98" s="190">
        <f>J128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117</v>
      </c>
      <c r="E99" s="189"/>
      <c r="F99" s="189"/>
      <c r="G99" s="189"/>
      <c r="H99" s="189"/>
      <c r="I99" s="189"/>
      <c r="J99" s="190">
        <f>J225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118</v>
      </c>
      <c r="E100" s="189"/>
      <c r="F100" s="189"/>
      <c r="G100" s="189"/>
      <c r="H100" s="189"/>
      <c r="I100" s="189"/>
      <c r="J100" s="190">
        <f>J252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119</v>
      </c>
      <c r="E101" s="189"/>
      <c r="F101" s="189"/>
      <c r="G101" s="189"/>
      <c r="H101" s="189"/>
      <c r="I101" s="189"/>
      <c r="J101" s="190">
        <f>J277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120</v>
      </c>
      <c r="E102" s="189"/>
      <c r="F102" s="189"/>
      <c r="G102" s="189"/>
      <c r="H102" s="189"/>
      <c r="I102" s="189"/>
      <c r="J102" s="190">
        <f>J330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121</v>
      </c>
      <c r="E103" s="189"/>
      <c r="F103" s="189"/>
      <c r="G103" s="189"/>
      <c r="H103" s="189"/>
      <c r="I103" s="189"/>
      <c r="J103" s="190">
        <f>J337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0"/>
      <c r="C104" s="181"/>
      <c r="D104" s="182" t="s">
        <v>122</v>
      </c>
      <c r="E104" s="183"/>
      <c r="F104" s="183"/>
      <c r="G104" s="183"/>
      <c r="H104" s="183"/>
      <c r="I104" s="183"/>
      <c r="J104" s="184">
        <f>J339</f>
        <v>0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6"/>
      <c r="C105" s="187"/>
      <c r="D105" s="188" t="s">
        <v>123</v>
      </c>
      <c r="E105" s="189"/>
      <c r="F105" s="189"/>
      <c r="G105" s="189"/>
      <c r="H105" s="189"/>
      <c r="I105" s="189"/>
      <c r="J105" s="190">
        <f>J340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0"/>
      <c r="C106" s="181"/>
      <c r="D106" s="182" t="s">
        <v>124</v>
      </c>
      <c r="E106" s="183"/>
      <c r="F106" s="183"/>
      <c r="G106" s="183"/>
      <c r="H106" s="183"/>
      <c r="I106" s="183"/>
      <c r="J106" s="184">
        <f>J360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125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175" t="str">
        <f>E7</f>
        <v>Rekonstrukce polních cest, k.ú. Helvíkovice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107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E9</f>
        <v>SO 101 - Polní cesta C 9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F12</f>
        <v>Helvíkovice</v>
      </c>
      <c r="G120" s="41"/>
      <c r="H120" s="41"/>
      <c r="I120" s="33" t="s">
        <v>22</v>
      </c>
      <c r="J120" s="80" t="str">
        <f>IF(J12="","",J12)</f>
        <v>10. 9. 2021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E15</f>
        <v>Obec Helvíkovice, Helvíkovice 3, 564 01 Žamberk</v>
      </c>
      <c r="G122" s="41"/>
      <c r="H122" s="41"/>
      <c r="I122" s="33" t="s">
        <v>30</v>
      </c>
      <c r="J122" s="37" t="str">
        <f>E21</f>
        <v>Kamil Hronovský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IF(E18="","",E18)</f>
        <v>Vyplň údaj</v>
      </c>
      <c r="G123" s="41"/>
      <c r="H123" s="41"/>
      <c r="I123" s="33" t="s">
        <v>33</v>
      </c>
      <c r="J123" s="37" t="str">
        <f>E24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192"/>
      <c r="B125" s="193"/>
      <c r="C125" s="194" t="s">
        <v>126</v>
      </c>
      <c r="D125" s="195" t="s">
        <v>62</v>
      </c>
      <c r="E125" s="195" t="s">
        <v>58</v>
      </c>
      <c r="F125" s="195" t="s">
        <v>59</v>
      </c>
      <c r="G125" s="195" t="s">
        <v>127</v>
      </c>
      <c r="H125" s="195" t="s">
        <v>128</v>
      </c>
      <c r="I125" s="195" t="s">
        <v>129</v>
      </c>
      <c r="J125" s="196" t="s">
        <v>112</v>
      </c>
      <c r="K125" s="197" t="s">
        <v>130</v>
      </c>
      <c r="L125" s="198"/>
      <c r="M125" s="101" t="s">
        <v>1</v>
      </c>
      <c r="N125" s="102" t="s">
        <v>41</v>
      </c>
      <c r="O125" s="102" t="s">
        <v>131</v>
      </c>
      <c r="P125" s="102" t="s">
        <v>132</v>
      </c>
      <c r="Q125" s="102" t="s">
        <v>133</v>
      </c>
      <c r="R125" s="102" t="s">
        <v>134</v>
      </c>
      <c r="S125" s="102" t="s">
        <v>135</v>
      </c>
      <c r="T125" s="103" t="s">
        <v>136</v>
      </c>
      <c r="U125" s="192"/>
      <c r="V125" s="192"/>
      <c r="W125" s="192"/>
      <c r="X125" s="192"/>
      <c r="Y125" s="192"/>
      <c r="Z125" s="192"/>
      <c r="AA125" s="192"/>
      <c r="AB125" s="192"/>
      <c r="AC125" s="192"/>
      <c r="AD125" s="192"/>
      <c r="AE125" s="192"/>
    </row>
    <row r="126" s="2" customFormat="1" ht="22.8" customHeight="1">
      <c r="A126" s="39"/>
      <c r="B126" s="40"/>
      <c r="C126" s="108" t="s">
        <v>137</v>
      </c>
      <c r="D126" s="41"/>
      <c r="E126" s="41"/>
      <c r="F126" s="41"/>
      <c r="G126" s="41"/>
      <c r="H126" s="41"/>
      <c r="I126" s="41"/>
      <c r="J126" s="199">
        <f>BK126</f>
        <v>0</v>
      </c>
      <c r="K126" s="41"/>
      <c r="L126" s="45"/>
      <c r="M126" s="104"/>
      <c r="N126" s="200"/>
      <c r="O126" s="105"/>
      <c r="P126" s="201">
        <f>P127+P339+P360</f>
        <v>0</v>
      </c>
      <c r="Q126" s="105"/>
      <c r="R126" s="201">
        <f>R127+R339+R360</f>
        <v>2115.4426037000003</v>
      </c>
      <c r="S126" s="105"/>
      <c r="T126" s="202">
        <f>T127+T339+T360</f>
        <v>253.32920000000001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76</v>
      </c>
      <c r="AU126" s="18" t="s">
        <v>114</v>
      </c>
      <c r="BK126" s="203">
        <f>BK127+BK339+BK360</f>
        <v>0</v>
      </c>
    </row>
    <row r="127" s="12" customFormat="1" ht="25.92" customHeight="1">
      <c r="A127" s="12"/>
      <c r="B127" s="204"/>
      <c r="C127" s="205"/>
      <c r="D127" s="206" t="s">
        <v>76</v>
      </c>
      <c r="E127" s="207" t="s">
        <v>138</v>
      </c>
      <c r="F127" s="207" t="s">
        <v>139</v>
      </c>
      <c r="G127" s="205"/>
      <c r="H127" s="205"/>
      <c r="I127" s="208"/>
      <c r="J127" s="209">
        <f>BK127</f>
        <v>0</v>
      </c>
      <c r="K127" s="205"/>
      <c r="L127" s="210"/>
      <c r="M127" s="211"/>
      <c r="N127" s="212"/>
      <c r="O127" s="212"/>
      <c r="P127" s="213">
        <f>P128+P225+P252+P277+P330+P337</f>
        <v>0</v>
      </c>
      <c r="Q127" s="212"/>
      <c r="R127" s="213">
        <f>R128+R225+R252+R277+R330+R337</f>
        <v>2115.3816037000001</v>
      </c>
      <c r="S127" s="212"/>
      <c r="T127" s="214">
        <f>T128+T225+T252+T277+T330+T337</f>
        <v>253.32920000000001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5" t="s">
        <v>85</v>
      </c>
      <c r="AT127" s="216" t="s">
        <v>76</v>
      </c>
      <c r="AU127" s="216" t="s">
        <v>77</v>
      </c>
      <c r="AY127" s="215" t="s">
        <v>140</v>
      </c>
      <c r="BK127" s="217">
        <f>BK128+BK225+BK252+BK277+BK330+BK337</f>
        <v>0</v>
      </c>
    </row>
    <row r="128" s="12" customFormat="1" ht="22.8" customHeight="1">
      <c r="A128" s="12"/>
      <c r="B128" s="204"/>
      <c r="C128" s="205"/>
      <c r="D128" s="206" t="s">
        <v>76</v>
      </c>
      <c r="E128" s="218" t="s">
        <v>85</v>
      </c>
      <c r="F128" s="218" t="s">
        <v>141</v>
      </c>
      <c r="G128" s="205"/>
      <c r="H128" s="205"/>
      <c r="I128" s="208"/>
      <c r="J128" s="219">
        <f>BK128</f>
        <v>0</v>
      </c>
      <c r="K128" s="205"/>
      <c r="L128" s="210"/>
      <c r="M128" s="211"/>
      <c r="N128" s="212"/>
      <c r="O128" s="212"/>
      <c r="P128" s="213">
        <f>SUM(P129:P224)</f>
        <v>0</v>
      </c>
      <c r="Q128" s="212"/>
      <c r="R128" s="213">
        <f>SUM(R129:R224)</f>
        <v>1744.6313290000001</v>
      </c>
      <c r="S128" s="212"/>
      <c r="T128" s="214">
        <f>SUM(T129:T224)</f>
        <v>0.61180000000000001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5" t="s">
        <v>85</v>
      </c>
      <c r="AT128" s="216" t="s">
        <v>76</v>
      </c>
      <c r="AU128" s="216" t="s">
        <v>85</v>
      </c>
      <c r="AY128" s="215" t="s">
        <v>140</v>
      </c>
      <c r="BK128" s="217">
        <f>SUM(BK129:BK224)</f>
        <v>0</v>
      </c>
    </row>
    <row r="129" s="2" customFormat="1" ht="24.15" customHeight="1">
      <c r="A129" s="39"/>
      <c r="B129" s="40"/>
      <c r="C129" s="220" t="s">
        <v>85</v>
      </c>
      <c r="D129" s="220" t="s">
        <v>142</v>
      </c>
      <c r="E129" s="221" t="s">
        <v>143</v>
      </c>
      <c r="F129" s="222" t="s">
        <v>144</v>
      </c>
      <c r="G129" s="223" t="s">
        <v>145</v>
      </c>
      <c r="H129" s="224">
        <v>1107.5999999999999</v>
      </c>
      <c r="I129" s="225"/>
      <c r="J129" s="226">
        <f>ROUND(I129*H129,2)</f>
        <v>0</v>
      </c>
      <c r="K129" s="227"/>
      <c r="L129" s="45"/>
      <c r="M129" s="228" t="s">
        <v>1</v>
      </c>
      <c r="N129" s="229" t="s">
        <v>42</v>
      </c>
      <c r="O129" s="92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2" t="s">
        <v>146</v>
      </c>
      <c r="AT129" s="232" t="s">
        <v>142</v>
      </c>
      <c r="AU129" s="232" t="s">
        <v>87</v>
      </c>
      <c r="AY129" s="18" t="s">
        <v>140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8" t="s">
        <v>85</v>
      </c>
      <c r="BK129" s="233">
        <f>ROUND(I129*H129,2)</f>
        <v>0</v>
      </c>
      <c r="BL129" s="18" t="s">
        <v>146</v>
      </c>
      <c r="BM129" s="232" t="s">
        <v>147</v>
      </c>
    </row>
    <row r="130" s="13" customFormat="1">
      <c r="A130" s="13"/>
      <c r="B130" s="234"/>
      <c r="C130" s="235"/>
      <c r="D130" s="236" t="s">
        <v>148</v>
      </c>
      <c r="E130" s="237" t="s">
        <v>1</v>
      </c>
      <c r="F130" s="238" t="s">
        <v>149</v>
      </c>
      <c r="G130" s="235"/>
      <c r="H130" s="239">
        <v>1107.5999999999999</v>
      </c>
      <c r="I130" s="240"/>
      <c r="J130" s="235"/>
      <c r="K130" s="235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148</v>
      </c>
      <c r="AU130" s="245" t="s">
        <v>87</v>
      </c>
      <c r="AV130" s="13" t="s">
        <v>87</v>
      </c>
      <c r="AW130" s="13" t="s">
        <v>32</v>
      </c>
      <c r="AX130" s="13" t="s">
        <v>85</v>
      </c>
      <c r="AY130" s="245" t="s">
        <v>140</v>
      </c>
    </row>
    <row r="131" s="2" customFormat="1" ht="24.15" customHeight="1">
      <c r="A131" s="39"/>
      <c r="B131" s="40"/>
      <c r="C131" s="220" t="s">
        <v>87</v>
      </c>
      <c r="D131" s="220" t="s">
        <v>142</v>
      </c>
      <c r="E131" s="221" t="s">
        <v>150</v>
      </c>
      <c r="F131" s="222" t="s">
        <v>151</v>
      </c>
      <c r="G131" s="223" t="s">
        <v>145</v>
      </c>
      <c r="H131" s="224">
        <v>1.8999999999999999</v>
      </c>
      <c r="I131" s="225"/>
      <c r="J131" s="226">
        <f>ROUND(I131*H131,2)</f>
        <v>0</v>
      </c>
      <c r="K131" s="227"/>
      <c r="L131" s="45"/>
      <c r="M131" s="228" t="s">
        <v>1</v>
      </c>
      <c r="N131" s="229" t="s">
        <v>42</v>
      </c>
      <c r="O131" s="92"/>
      <c r="P131" s="230">
        <f>O131*H131</f>
        <v>0</v>
      </c>
      <c r="Q131" s="230">
        <v>3.0000000000000001E-05</v>
      </c>
      <c r="R131" s="230">
        <f>Q131*H131</f>
        <v>5.6999999999999996E-05</v>
      </c>
      <c r="S131" s="230">
        <v>0.091999999999999998</v>
      </c>
      <c r="T131" s="231">
        <f>S131*H131</f>
        <v>0.17479999999999998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146</v>
      </c>
      <c r="AT131" s="232" t="s">
        <v>142</v>
      </c>
      <c r="AU131" s="232" t="s">
        <v>87</v>
      </c>
      <c r="AY131" s="18" t="s">
        <v>140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85</v>
      </c>
      <c r="BK131" s="233">
        <f>ROUND(I131*H131,2)</f>
        <v>0</v>
      </c>
      <c r="BL131" s="18" t="s">
        <v>146</v>
      </c>
      <c r="BM131" s="232" t="s">
        <v>152</v>
      </c>
    </row>
    <row r="132" s="13" customFormat="1">
      <c r="A132" s="13"/>
      <c r="B132" s="234"/>
      <c r="C132" s="235"/>
      <c r="D132" s="236" t="s">
        <v>148</v>
      </c>
      <c r="E132" s="237" t="s">
        <v>1</v>
      </c>
      <c r="F132" s="238" t="s">
        <v>153</v>
      </c>
      <c r="G132" s="235"/>
      <c r="H132" s="239">
        <v>1.8999999999999999</v>
      </c>
      <c r="I132" s="240"/>
      <c r="J132" s="235"/>
      <c r="K132" s="235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148</v>
      </c>
      <c r="AU132" s="245" t="s">
        <v>87</v>
      </c>
      <c r="AV132" s="13" t="s">
        <v>87</v>
      </c>
      <c r="AW132" s="13" t="s">
        <v>32</v>
      </c>
      <c r="AX132" s="13" t="s">
        <v>85</v>
      </c>
      <c r="AY132" s="245" t="s">
        <v>140</v>
      </c>
    </row>
    <row r="133" s="14" customFormat="1">
      <c r="A133" s="14"/>
      <c r="B133" s="246"/>
      <c r="C133" s="247"/>
      <c r="D133" s="236" t="s">
        <v>148</v>
      </c>
      <c r="E133" s="248" t="s">
        <v>1</v>
      </c>
      <c r="F133" s="249" t="s">
        <v>154</v>
      </c>
      <c r="G133" s="247"/>
      <c r="H133" s="248" t="s">
        <v>1</v>
      </c>
      <c r="I133" s="250"/>
      <c r="J133" s="247"/>
      <c r="K133" s="247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148</v>
      </c>
      <c r="AU133" s="255" t="s">
        <v>87</v>
      </c>
      <c r="AV133" s="14" t="s">
        <v>85</v>
      </c>
      <c r="AW133" s="14" t="s">
        <v>32</v>
      </c>
      <c r="AX133" s="14" t="s">
        <v>77</v>
      </c>
      <c r="AY133" s="255" t="s">
        <v>140</v>
      </c>
    </row>
    <row r="134" s="2" customFormat="1" ht="24.15" customHeight="1">
      <c r="A134" s="39"/>
      <c r="B134" s="40"/>
      <c r="C134" s="220" t="s">
        <v>155</v>
      </c>
      <c r="D134" s="220" t="s">
        <v>142</v>
      </c>
      <c r="E134" s="221" t="s">
        <v>156</v>
      </c>
      <c r="F134" s="222" t="s">
        <v>157</v>
      </c>
      <c r="G134" s="223" t="s">
        <v>145</v>
      </c>
      <c r="H134" s="224">
        <v>3.7999999999999998</v>
      </c>
      <c r="I134" s="225"/>
      <c r="J134" s="226">
        <f>ROUND(I134*H134,2)</f>
        <v>0</v>
      </c>
      <c r="K134" s="227"/>
      <c r="L134" s="45"/>
      <c r="M134" s="228" t="s">
        <v>1</v>
      </c>
      <c r="N134" s="229" t="s">
        <v>42</v>
      </c>
      <c r="O134" s="92"/>
      <c r="P134" s="230">
        <f>O134*H134</f>
        <v>0</v>
      </c>
      <c r="Q134" s="230">
        <v>4.0000000000000003E-05</v>
      </c>
      <c r="R134" s="230">
        <f>Q134*H134</f>
        <v>0.00015200000000000001</v>
      </c>
      <c r="S134" s="230">
        <v>0.11500000000000001</v>
      </c>
      <c r="T134" s="231">
        <f>S134*H134</f>
        <v>0.437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146</v>
      </c>
      <c r="AT134" s="232" t="s">
        <v>142</v>
      </c>
      <c r="AU134" s="232" t="s">
        <v>87</v>
      </c>
      <c r="AY134" s="18" t="s">
        <v>140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8" t="s">
        <v>85</v>
      </c>
      <c r="BK134" s="233">
        <f>ROUND(I134*H134,2)</f>
        <v>0</v>
      </c>
      <c r="BL134" s="18" t="s">
        <v>146</v>
      </c>
      <c r="BM134" s="232" t="s">
        <v>158</v>
      </c>
    </row>
    <row r="135" s="13" customFormat="1">
      <c r="A135" s="13"/>
      <c r="B135" s="234"/>
      <c r="C135" s="235"/>
      <c r="D135" s="236" t="s">
        <v>148</v>
      </c>
      <c r="E135" s="237" t="s">
        <v>1</v>
      </c>
      <c r="F135" s="238" t="s">
        <v>159</v>
      </c>
      <c r="G135" s="235"/>
      <c r="H135" s="239">
        <v>3.7999999999999998</v>
      </c>
      <c r="I135" s="240"/>
      <c r="J135" s="235"/>
      <c r="K135" s="235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148</v>
      </c>
      <c r="AU135" s="245" t="s">
        <v>87</v>
      </c>
      <c r="AV135" s="13" t="s">
        <v>87</v>
      </c>
      <c r="AW135" s="13" t="s">
        <v>32</v>
      </c>
      <c r="AX135" s="13" t="s">
        <v>85</v>
      </c>
      <c r="AY135" s="245" t="s">
        <v>140</v>
      </c>
    </row>
    <row r="136" s="2" customFormat="1" ht="33" customHeight="1">
      <c r="A136" s="39"/>
      <c r="B136" s="40"/>
      <c r="C136" s="220" t="s">
        <v>146</v>
      </c>
      <c r="D136" s="220" t="s">
        <v>142</v>
      </c>
      <c r="E136" s="221" t="s">
        <v>160</v>
      </c>
      <c r="F136" s="222" t="s">
        <v>161</v>
      </c>
      <c r="G136" s="223" t="s">
        <v>162</v>
      </c>
      <c r="H136" s="224">
        <v>744.90300000000002</v>
      </c>
      <c r="I136" s="225"/>
      <c r="J136" s="226">
        <f>ROUND(I136*H136,2)</f>
        <v>0</v>
      </c>
      <c r="K136" s="227"/>
      <c r="L136" s="45"/>
      <c r="M136" s="228" t="s">
        <v>1</v>
      </c>
      <c r="N136" s="229" t="s">
        <v>42</v>
      </c>
      <c r="O136" s="92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146</v>
      </c>
      <c r="AT136" s="232" t="s">
        <v>142</v>
      </c>
      <c r="AU136" s="232" t="s">
        <v>87</v>
      </c>
      <c r="AY136" s="18" t="s">
        <v>140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8" t="s">
        <v>85</v>
      </c>
      <c r="BK136" s="233">
        <f>ROUND(I136*H136,2)</f>
        <v>0</v>
      </c>
      <c r="BL136" s="18" t="s">
        <v>146</v>
      </c>
      <c r="BM136" s="232" t="s">
        <v>163</v>
      </c>
    </row>
    <row r="137" s="14" customFormat="1">
      <c r="A137" s="14"/>
      <c r="B137" s="246"/>
      <c r="C137" s="247"/>
      <c r="D137" s="236" t="s">
        <v>148</v>
      </c>
      <c r="E137" s="248" t="s">
        <v>1</v>
      </c>
      <c r="F137" s="249" t="s">
        <v>164</v>
      </c>
      <c r="G137" s="247"/>
      <c r="H137" s="248" t="s">
        <v>1</v>
      </c>
      <c r="I137" s="250"/>
      <c r="J137" s="247"/>
      <c r="K137" s="247"/>
      <c r="L137" s="251"/>
      <c r="M137" s="252"/>
      <c r="N137" s="253"/>
      <c r="O137" s="253"/>
      <c r="P137" s="253"/>
      <c r="Q137" s="253"/>
      <c r="R137" s="253"/>
      <c r="S137" s="253"/>
      <c r="T137" s="25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5" t="s">
        <v>148</v>
      </c>
      <c r="AU137" s="255" t="s">
        <v>87</v>
      </c>
      <c r="AV137" s="14" t="s">
        <v>85</v>
      </c>
      <c r="AW137" s="14" t="s">
        <v>32</v>
      </c>
      <c r="AX137" s="14" t="s">
        <v>77</v>
      </c>
      <c r="AY137" s="255" t="s">
        <v>140</v>
      </c>
    </row>
    <row r="138" s="13" customFormat="1">
      <c r="A138" s="13"/>
      <c r="B138" s="234"/>
      <c r="C138" s="235"/>
      <c r="D138" s="236" t="s">
        <v>148</v>
      </c>
      <c r="E138" s="237" t="s">
        <v>1</v>
      </c>
      <c r="F138" s="238" t="s">
        <v>165</v>
      </c>
      <c r="G138" s="235"/>
      <c r="H138" s="239">
        <v>652.50300000000004</v>
      </c>
      <c r="I138" s="240"/>
      <c r="J138" s="235"/>
      <c r="K138" s="235"/>
      <c r="L138" s="241"/>
      <c r="M138" s="242"/>
      <c r="N138" s="243"/>
      <c r="O138" s="243"/>
      <c r="P138" s="243"/>
      <c r="Q138" s="243"/>
      <c r="R138" s="243"/>
      <c r="S138" s="243"/>
      <c r="T138" s="24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5" t="s">
        <v>148</v>
      </c>
      <c r="AU138" s="245" t="s">
        <v>87</v>
      </c>
      <c r="AV138" s="13" t="s">
        <v>87</v>
      </c>
      <c r="AW138" s="13" t="s">
        <v>32</v>
      </c>
      <c r="AX138" s="13" t="s">
        <v>77</v>
      </c>
      <c r="AY138" s="245" t="s">
        <v>140</v>
      </c>
    </row>
    <row r="139" s="15" customFormat="1">
      <c r="A139" s="15"/>
      <c r="B139" s="256"/>
      <c r="C139" s="257"/>
      <c r="D139" s="236" t="s">
        <v>148</v>
      </c>
      <c r="E139" s="258" t="s">
        <v>1</v>
      </c>
      <c r="F139" s="259" t="s">
        <v>166</v>
      </c>
      <c r="G139" s="257"/>
      <c r="H139" s="260">
        <v>652.50300000000004</v>
      </c>
      <c r="I139" s="261"/>
      <c r="J139" s="257"/>
      <c r="K139" s="257"/>
      <c r="L139" s="262"/>
      <c r="M139" s="263"/>
      <c r="N139" s="264"/>
      <c r="O139" s="264"/>
      <c r="P139" s="264"/>
      <c r="Q139" s="264"/>
      <c r="R139" s="264"/>
      <c r="S139" s="264"/>
      <c r="T139" s="26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6" t="s">
        <v>148</v>
      </c>
      <c r="AU139" s="266" t="s">
        <v>87</v>
      </c>
      <c r="AV139" s="15" t="s">
        <v>155</v>
      </c>
      <c r="AW139" s="15" t="s">
        <v>32</v>
      </c>
      <c r="AX139" s="15" t="s">
        <v>77</v>
      </c>
      <c r="AY139" s="266" t="s">
        <v>140</v>
      </c>
    </row>
    <row r="140" s="14" customFormat="1">
      <c r="A140" s="14"/>
      <c r="B140" s="246"/>
      <c r="C140" s="247"/>
      <c r="D140" s="236" t="s">
        <v>148</v>
      </c>
      <c r="E140" s="248" t="s">
        <v>1</v>
      </c>
      <c r="F140" s="249" t="s">
        <v>167</v>
      </c>
      <c r="G140" s="247"/>
      <c r="H140" s="248" t="s">
        <v>1</v>
      </c>
      <c r="I140" s="250"/>
      <c r="J140" s="247"/>
      <c r="K140" s="247"/>
      <c r="L140" s="251"/>
      <c r="M140" s="252"/>
      <c r="N140" s="253"/>
      <c r="O140" s="253"/>
      <c r="P140" s="253"/>
      <c r="Q140" s="253"/>
      <c r="R140" s="253"/>
      <c r="S140" s="253"/>
      <c r="T140" s="25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5" t="s">
        <v>148</v>
      </c>
      <c r="AU140" s="255" t="s">
        <v>87</v>
      </c>
      <c r="AV140" s="14" t="s">
        <v>85</v>
      </c>
      <c r="AW140" s="14" t="s">
        <v>32</v>
      </c>
      <c r="AX140" s="14" t="s">
        <v>77</v>
      </c>
      <c r="AY140" s="255" t="s">
        <v>140</v>
      </c>
    </row>
    <row r="141" s="13" customFormat="1">
      <c r="A141" s="13"/>
      <c r="B141" s="234"/>
      <c r="C141" s="235"/>
      <c r="D141" s="236" t="s">
        <v>148</v>
      </c>
      <c r="E141" s="237" t="s">
        <v>1</v>
      </c>
      <c r="F141" s="238" t="s">
        <v>168</v>
      </c>
      <c r="G141" s="235"/>
      <c r="H141" s="239">
        <v>30.800000000000001</v>
      </c>
      <c r="I141" s="240"/>
      <c r="J141" s="235"/>
      <c r="K141" s="235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148</v>
      </c>
      <c r="AU141" s="245" t="s">
        <v>87</v>
      </c>
      <c r="AV141" s="13" t="s">
        <v>87</v>
      </c>
      <c r="AW141" s="13" t="s">
        <v>32</v>
      </c>
      <c r="AX141" s="13" t="s">
        <v>77</v>
      </c>
      <c r="AY141" s="245" t="s">
        <v>140</v>
      </c>
    </row>
    <row r="142" s="15" customFormat="1">
      <c r="A142" s="15"/>
      <c r="B142" s="256"/>
      <c r="C142" s="257"/>
      <c r="D142" s="236" t="s">
        <v>148</v>
      </c>
      <c r="E142" s="258" t="s">
        <v>1</v>
      </c>
      <c r="F142" s="259" t="s">
        <v>166</v>
      </c>
      <c r="G142" s="257"/>
      <c r="H142" s="260">
        <v>30.800000000000001</v>
      </c>
      <c r="I142" s="261"/>
      <c r="J142" s="257"/>
      <c r="K142" s="257"/>
      <c r="L142" s="262"/>
      <c r="M142" s="263"/>
      <c r="N142" s="264"/>
      <c r="O142" s="264"/>
      <c r="P142" s="264"/>
      <c r="Q142" s="264"/>
      <c r="R142" s="264"/>
      <c r="S142" s="264"/>
      <c r="T142" s="26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6" t="s">
        <v>148</v>
      </c>
      <c r="AU142" s="266" t="s">
        <v>87</v>
      </c>
      <c r="AV142" s="15" t="s">
        <v>155</v>
      </c>
      <c r="AW142" s="15" t="s">
        <v>32</v>
      </c>
      <c r="AX142" s="15" t="s">
        <v>77</v>
      </c>
      <c r="AY142" s="266" t="s">
        <v>140</v>
      </c>
    </row>
    <row r="143" s="14" customFormat="1">
      <c r="A143" s="14"/>
      <c r="B143" s="246"/>
      <c r="C143" s="247"/>
      <c r="D143" s="236" t="s">
        <v>148</v>
      </c>
      <c r="E143" s="248" t="s">
        <v>1</v>
      </c>
      <c r="F143" s="249" t="s">
        <v>169</v>
      </c>
      <c r="G143" s="247"/>
      <c r="H143" s="248" t="s">
        <v>1</v>
      </c>
      <c r="I143" s="250"/>
      <c r="J143" s="247"/>
      <c r="K143" s="247"/>
      <c r="L143" s="251"/>
      <c r="M143" s="252"/>
      <c r="N143" s="253"/>
      <c r="O143" s="253"/>
      <c r="P143" s="253"/>
      <c r="Q143" s="253"/>
      <c r="R143" s="253"/>
      <c r="S143" s="253"/>
      <c r="T143" s="25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5" t="s">
        <v>148</v>
      </c>
      <c r="AU143" s="255" t="s">
        <v>87</v>
      </c>
      <c r="AV143" s="14" t="s">
        <v>85</v>
      </c>
      <c r="AW143" s="14" t="s">
        <v>32</v>
      </c>
      <c r="AX143" s="14" t="s">
        <v>77</v>
      </c>
      <c r="AY143" s="255" t="s">
        <v>140</v>
      </c>
    </row>
    <row r="144" s="13" customFormat="1">
      <c r="A144" s="13"/>
      <c r="B144" s="234"/>
      <c r="C144" s="235"/>
      <c r="D144" s="236" t="s">
        <v>148</v>
      </c>
      <c r="E144" s="237" t="s">
        <v>1</v>
      </c>
      <c r="F144" s="238" t="s">
        <v>168</v>
      </c>
      <c r="G144" s="235"/>
      <c r="H144" s="239">
        <v>30.800000000000001</v>
      </c>
      <c r="I144" s="240"/>
      <c r="J144" s="235"/>
      <c r="K144" s="235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148</v>
      </c>
      <c r="AU144" s="245" t="s">
        <v>87</v>
      </c>
      <c r="AV144" s="13" t="s">
        <v>87</v>
      </c>
      <c r="AW144" s="13" t="s">
        <v>32</v>
      </c>
      <c r="AX144" s="13" t="s">
        <v>77</v>
      </c>
      <c r="AY144" s="245" t="s">
        <v>140</v>
      </c>
    </row>
    <row r="145" s="15" customFormat="1">
      <c r="A145" s="15"/>
      <c r="B145" s="256"/>
      <c r="C145" s="257"/>
      <c r="D145" s="236" t="s">
        <v>148</v>
      </c>
      <c r="E145" s="258" t="s">
        <v>1</v>
      </c>
      <c r="F145" s="259" t="s">
        <v>166</v>
      </c>
      <c r="G145" s="257"/>
      <c r="H145" s="260">
        <v>30.800000000000001</v>
      </c>
      <c r="I145" s="261"/>
      <c r="J145" s="257"/>
      <c r="K145" s="257"/>
      <c r="L145" s="262"/>
      <c r="M145" s="263"/>
      <c r="N145" s="264"/>
      <c r="O145" s="264"/>
      <c r="P145" s="264"/>
      <c r="Q145" s="264"/>
      <c r="R145" s="264"/>
      <c r="S145" s="264"/>
      <c r="T145" s="26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6" t="s">
        <v>148</v>
      </c>
      <c r="AU145" s="266" t="s">
        <v>87</v>
      </c>
      <c r="AV145" s="15" t="s">
        <v>155</v>
      </c>
      <c r="AW145" s="15" t="s">
        <v>32</v>
      </c>
      <c r="AX145" s="15" t="s">
        <v>77</v>
      </c>
      <c r="AY145" s="266" t="s">
        <v>140</v>
      </c>
    </row>
    <row r="146" s="14" customFormat="1">
      <c r="A146" s="14"/>
      <c r="B146" s="246"/>
      <c r="C146" s="247"/>
      <c r="D146" s="236" t="s">
        <v>148</v>
      </c>
      <c r="E146" s="248" t="s">
        <v>1</v>
      </c>
      <c r="F146" s="249" t="s">
        <v>170</v>
      </c>
      <c r="G146" s="247"/>
      <c r="H146" s="248" t="s">
        <v>1</v>
      </c>
      <c r="I146" s="250"/>
      <c r="J146" s="247"/>
      <c r="K146" s="247"/>
      <c r="L146" s="251"/>
      <c r="M146" s="252"/>
      <c r="N146" s="253"/>
      <c r="O146" s="253"/>
      <c r="P146" s="253"/>
      <c r="Q146" s="253"/>
      <c r="R146" s="253"/>
      <c r="S146" s="253"/>
      <c r="T146" s="25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5" t="s">
        <v>148</v>
      </c>
      <c r="AU146" s="255" t="s">
        <v>87</v>
      </c>
      <c r="AV146" s="14" t="s">
        <v>85</v>
      </c>
      <c r="AW146" s="14" t="s">
        <v>32</v>
      </c>
      <c r="AX146" s="14" t="s">
        <v>77</v>
      </c>
      <c r="AY146" s="255" t="s">
        <v>140</v>
      </c>
    </row>
    <row r="147" s="13" customFormat="1">
      <c r="A147" s="13"/>
      <c r="B147" s="234"/>
      <c r="C147" s="235"/>
      <c r="D147" s="236" t="s">
        <v>148</v>
      </c>
      <c r="E147" s="237" t="s">
        <v>1</v>
      </c>
      <c r="F147" s="238" t="s">
        <v>168</v>
      </c>
      <c r="G147" s="235"/>
      <c r="H147" s="239">
        <v>30.800000000000001</v>
      </c>
      <c r="I147" s="240"/>
      <c r="J147" s="235"/>
      <c r="K147" s="235"/>
      <c r="L147" s="241"/>
      <c r="M147" s="242"/>
      <c r="N147" s="243"/>
      <c r="O147" s="243"/>
      <c r="P147" s="243"/>
      <c r="Q147" s="243"/>
      <c r="R147" s="243"/>
      <c r="S147" s="243"/>
      <c r="T147" s="24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5" t="s">
        <v>148</v>
      </c>
      <c r="AU147" s="245" t="s">
        <v>87</v>
      </c>
      <c r="AV147" s="13" t="s">
        <v>87</v>
      </c>
      <c r="AW147" s="13" t="s">
        <v>32</v>
      </c>
      <c r="AX147" s="13" t="s">
        <v>77</v>
      </c>
      <c r="AY147" s="245" t="s">
        <v>140</v>
      </c>
    </row>
    <row r="148" s="15" customFormat="1">
      <c r="A148" s="15"/>
      <c r="B148" s="256"/>
      <c r="C148" s="257"/>
      <c r="D148" s="236" t="s">
        <v>148</v>
      </c>
      <c r="E148" s="258" t="s">
        <v>1</v>
      </c>
      <c r="F148" s="259" t="s">
        <v>166</v>
      </c>
      <c r="G148" s="257"/>
      <c r="H148" s="260">
        <v>30.800000000000001</v>
      </c>
      <c r="I148" s="261"/>
      <c r="J148" s="257"/>
      <c r="K148" s="257"/>
      <c r="L148" s="262"/>
      <c r="M148" s="263"/>
      <c r="N148" s="264"/>
      <c r="O148" s="264"/>
      <c r="P148" s="264"/>
      <c r="Q148" s="264"/>
      <c r="R148" s="264"/>
      <c r="S148" s="264"/>
      <c r="T148" s="26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6" t="s">
        <v>148</v>
      </c>
      <c r="AU148" s="266" t="s">
        <v>87</v>
      </c>
      <c r="AV148" s="15" t="s">
        <v>155</v>
      </c>
      <c r="AW148" s="15" t="s">
        <v>32</v>
      </c>
      <c r="AX148" s="15" t="s">
        <v>77</v>
      </c>
      <c r="AY148" s="266" t="s">
        <v>140</v>
      </c>
    </row>
    <row r="149" s="16" customFormat="1">
      <c r="A149" s="16"/>
      <c r="B149" s="267"/>
      <c r="C149" s="268"/>
      <c r="D149" s="236" t="s">
        <v>148</v>
      </c>
      <c r="E149" s="269" t="s">
        <v>1</v>
      </c>
      <c r="F149" s="270" t="s">
        <v>171</v>
      </c>
      <c r="G149" s="268"/>
      <c r="H149" s="271">
        <v>744.90299999999991</v>
      </c>
      <c r="I149" s="272"/>
      <c r="J149" s="268"/>
      <c r="K149" s="268"/>
      <c r="L149" s="273"/>
      <c r="M149" s="274"/>
      <c r="N149" s="275"/>
      <c r="O149" s="275"/>
      <c r="P149" s="275"/>
      <c r="Q149" s="275"/>
      <c r="R149" s="275"/>
      <c r="S149" s="275"/>
      <c r="T149" s="27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T149" s="277" t="s">
        <v>148</v>
      </c>
      <c r="AU149" s="277" t="s">
        <v>87</v>
      </c>
      <c r="AV149" s="16" t="s">
        <v>146</v>
      </c>
      <c r="AW149" s="16" t="s">
        <v>32</v>
      </c>
      <c r="AX149" s="16" t="s">
        <v>85</v>
      </c>
      <c r="AY149" s="277" t="s">
        <v>140</v>
      </c>
    </row>
    <row r="150" s="14" customFormat="1">
      <c r="A150" s="14"/>
      <c r="B150" s="246"/>
      <c r="C150" s="247"/>
      <c r="D150" s="236" t="s">
        <v>148</v>
      </c>
      <c r="E150" s="248" t="s">
        <v>1</v>
      </c>
      <c r="F150" s="249" t="s">
        <v>154</v>
      </c>
      <c r="G150" s="247"/>
      <c r="H150" s="248" t="s">
        <v>1</v>
      </c>
      <c r="I150" s="250"/>
      <c r="J150" s="247"/>
      <c r="K150" s="247"/>
      <c r="L150" s="251"/>
      <c r="M150" s="252"/>
      <c r="N150" s="253"/>
      <c r="O150" s="253"/>
      <c r="P150" s="253"/>
      <c r="Q150" s="253"/>
      <c r="R150" s="253"/>
      <c r="S150" s="253"/>
      <c r="T150" s="25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5" t="s">
        <v>148</v>
      </c>
      <c r="AU150" s="255" t="s">
        <v>87</v>
      </c>
      <c r="AV150" s="14" t="s">
        <v>85</v>
      </c>
      <c r="AW150" s="14" t="s">
        <v>32</v>
      </c>
      <c r="AX150" s="14" t="s">
        <v>77</v>
      </c>
      <c r="AY150" s="255" t="s">
        <v>140</v>
      </c>
    </row>
    <row r="151" s="2" customFormat="1" ht="24.15" customHeight="1">
      <c r="A151" s="39"/>
      <c r="B151" s="40"/>
      <c r="C151" s="220" t="s">
        <v>172</v>
      </c>
      <c r="D151" s="220" t="s">
        <v>142</v>
      </c>
      <c r="E151" s="221" t="s">
        <v>173</v>
      </c>
      <c r="F151" s="222" t="s">
        <v>174</v>
      </c>
      <c r="G151" s="223" t="s">
        <v>162</v>
      </c>
      <c r="H151" s="224">
        <v>65.25</v>
      </c>
      <c r="I151" s="225"/>
      <c r="J151" s="226">
        <f>ROUND(I151*H151,2)</f>
        <v>0</v>
      </c>
      <c r="K151" s="227"/>
      <c r="L151" s="45"/>
      <c r="M151" s="228" t="s">
        <v>1</v>
      </c>
      <c r="N151" s="229" t="s">
        <v>42</v>
      </c>
      <c r="O151" s="92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146</v>
      </c>
      <c r="AT151" s="232" t="s">
        <v>142</v>
      </c>
      <c r="AU151" s="232" t="s">
        <v>87</v>
      </c>
      <c r="AY151" s="18" t="s">
        <v>140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8" t="s">
        <v>85</v>
      </c>
      <c r="BK151" s="233">
        <f>ROUND(I151*H151,2)</f>
        <v>0</v>
      </c>
      <c r="BL151" s="18" t="s">
        <v>146</v>
      </c>
      <c r="BM151" s="232" t="s">
        <v>175</v>
      </c>
    </row>
    <row r="152" s="13" customFormat="1">
      <c r="A152" s="13"/>
      <c r="B152" s="234"/>
      <c r="C152" s="235"/>
      <c r="D152" s="236" t="s">
        <v>148</v>
      </c>
      <c r="E152" s="235"/>
      <c r="F152" s="238" t="s">
        <v>176</v>
      </c>
      <c r="G152" s="235"/>
      <c r="H152" s="239">
        <v>65.25</v>
      </c>
      <c r="I152" s="240"/>
      <c r="J152" s="235"/>
      <c r="K152" s="235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148</v>
      </c>
      <c r="AU152" s="245" t="s">
        <v>87</v>
      </c>
      <c r="AV152" s="13" t="s">
        <v>87</v>
      </c>
      <c r="AW152" s="13" t="s">
        <v>4</v>
      </c>
      <c r="AX152" s="13" t="s">
        <v>85</v>
      </c>
      <c r="AY152" s="245" t="s">
        <v>140</v>
      </c>
    </row>
    <row r="153" s="2" customFormat="1" ht="37.8" customHeight="1">
      <c r="A153" s="39"/>
      <c r="B153" s="40"/>
      <c r="C153" s="220" t="s">
        <v>177</v>
      </c>
      <c r="D153" s="220" t="s">
        <v>142</v>
      </c>
      <c r="E153" s="221" t="s">
        <v>178</v>
      </c>
      <c r="F153" s="222" t="s">
        <v>179</v>
      </c>
      <c r="G153" s="223" t="s">
        <v>162</v>
      </c>
      <c r="H153" s="224">
        <v>855.66300000000001</v>
      </c>
      <c r="I153" s="225"/>
      <c r="J153" s="226">
        <f>ROUND(I153*H153,2)</f>
        <v>0</v>
      </c>
      <c r="K153" s="227"/>
      <c r="L153" s="45"/>
      <c r="M153" s="228" t="s">
        <v>1</v>
      </c>
      <c r="N153" s="229" t="s">
        <v>42</v>
      </c>
      <c r="O153" s="92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146</v>
      </c>
      <c r="AT153" s="232" t="s">
        <v>142</v>
      </c>
      <c r="AU153" s="232" t="s">
        <v>87</v>
      </c>
      <c r="AY153" s="18" t="s">
        <v>140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8" t="s">
        <v>85</v>
      </c>
      <c r="BK153" s="233">
        <f>ROUND(I153*H153,2)</f>
        <v>0</v>
      </c>
      <c r="BL153" s="18" t="s">
        <v>146</v>
      </c>
      <c r="BM153" s="232" t="s">
        <v>180</v>
      </c>
    </row>
    <row r="154" s="14" customFormat="1">
      <c r="A154" s="14"/>
      <c r="B154" s="246"/>
      <c r="C154" s="247"/>
      <c r="D154" s="236" t="s">
        <v>148</v>
      </c>
      <c r="E154" s="248" t="s">
        <v>1</v>
      </c>
      <c r="F154" s="249" t="s">
        <v>164</v>
      </c>
      <c r="G154" s="247"/>
      <c r="H154" s="248" t="s">
        <v>1</v>
      </c>
      <c r="I154" s="250"/>
      <c r="J154" s="247"/>
      <c r="K154" s="247"/>
      <c r="L154" s="251"/>
      <c r="M154" s="252"/>
      <c r="N154" s="253"/>
      <c r="O154" s="253"/>
      <c r="P154" s="253"/>
      <c r="Q154" s="253"/>
      <c r="R154" s="253"/>
      <c r="S154" s="253"/>
      <c r="T154" s="25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5" t="s">
        <v>148</v>
      </c>
      <c r="AU154" s="255" t="s">
        <v>87</v>
      </c>
      <c r="AV154" s="14" t="s">
        <v>85</v>
      </c>
      <c r="AW154" s="14" t="s">
        <v>32</v>
      </c>
      <c r="AX154" s="14" t="s">
        <v>77</v>
      </c>
      <c r="AY154" s="255" t="s">
        <v>140</v>
      </c>
    </row>
    <row r="155" s="13" customFormat="1">
      <c r="A155" s="13"/>
      <c r="B155" s="234"/>
      <c r="C155" s="235"/>
      <c r="D155" s="236" t="s">
        <v>148</v>
      </c>
      <c r="E155" s="237" t="s">
        <v>1</v>
      </c>
      <c r="F155" s="238" t="s">
        <v>165</v>
      </c>
      <c r="G155" s="235"/>
      <c r="H155" s="239">
        <v>652.50300000000004</v>
      </c>
      <c r="I155" s="240"/>
      <c r="J155" s="235"/>
      <c r="K155" s="235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148</v>
      </c>
      <c r="AU155" s="245" t="s">
        <v>87</v>
      </c>
      <c r="AV155" s="13" t="s">
        <v>87</v>
      </c>
      <c r="AW155" s="13" t="s">
        <v>32</v>
      </c>
      <c r="AX155" s="13" t="s">
        <v>77</v>
      </c>
      <c r="AY155" s="245" t="s">
        <v>140</v>
      </c>
    </row>
    <row r="156" s="15" customFormat="1">
      <c r="A156" s="15"/>
      <c r="B156" s="256"/>
      <c r="C156" s="257"/>
      <c r="D156" s="236" t="s">
        <v>148</v>
      </c>
      <c r="E156" s="258" t="s">
        <v>1</v>
      </c>
      <c r="F156" s="259" t="s">
        <v>166</v>
      </c>
      <c r="G156" s="257"/>
      <c r="H156" s="260">
        <v>652.50300000000004</v>
      </c>
      <c r="I156" s="261"/>
      <c r="J156" s="257"/>
      <c r="K156" s="257"/>
      <c r="L156" s="262"/>
      <c r="M156" s="263"/>
      <c r="N156" s="264"/>
      <c r="O156" s="264"/>
      <c r="P156" s="264"/>
      <c r="Q156" s="264"/>
      <c r="R156" s="264"/>
      <c r="S156" s="264"/>
      <c r="T156" s="26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6" t="s">
        <v>148</v>
      </c>
      <c r="AU156" s="266" t="s">
        <v>87</v>
      </c>
      <c r="AV156" s="15" t="s">
        <v>155</v>
      </c>
      <c r="AW156" s="15" t="s">
        <v>32</v>
      </c>
      <c r="AX156" s="15" t="s">
        <v>77</v>
      </c>
      <c r="AY156" s="266" t="s">
        <v>140</v>
      </c>
    </row>
    <row r="157" s="14" customFormat="1">
      <c r="A157" s="14"/>
      <c r="B157" s="246"/>
      <c r="C157" s="247"/>
      <c r="D157" s="236" t="s">
        <v>148</v>
      </c>
      <c r="E157" s="248" t="s">
        <v>1</v>
      </c>
      <c r="F157" s="249" t="s">
        <v>167</v>
      </c>
      <c r="G157" s="247"/>
      <c r="H157" s="248" t="s">
        <v>1</v>
      </c>
      <c r="I157" s="250"/>
      <c r="J157" s="247"/>
      <c r="K157" s="247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148</v>
      </c>
      <c r="AU157" s="255" t="s">
        <v>87</v>
      </c>
      <c r="AV157" s="14" t="s">
        <v>85</v>
      </c>
      <c r="AW157" s="14" t="s">
        <v>32</v>
      </c>
      <c r="AX157" s="14" t="s">
        <v>77</v>
      </c>
      <c r="AY157" s="255" t="s">
        <v>140</v>
      </c>
    </row>
    <row r="158" s="13" customFormat="1">
      <c r="A158" s="13"/>
      <c r="B158" s="234"/>
      <c r="C158" s="235"/>
      <c r="D158" s="236" t="s">
        <v>148</v>
      </c>
      <c r="E158" s="237" t="s">
        <v>1</v>
      </c>
      <c r="F158" s="238" t="s">
        <v>168</v>
      </c>
      <c r="G158" s="235"/>
      <c r="H158" s="239">
        <v>30.800000000000001</v>
      </c>
      <c r="I158" s="240"/>
      <c r="J158" s="235"/>
      <c r="K158" s="235"/>
      <c r="L158" s="241"/>
      <c r="M158" s="242"/>
      <c r="N158" s="243"/>
      <c r="O158" s="243"/>
      <c r="P158" s="243"/>
      <c r="Q158" s="243"/>
      <c r="R158" s="243"/>
      <c r="S158" s="243"/>
      <c r="T158" s="24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5" t="s">
        <v>148</v>
      </c>
      <c r="AU158" s="245" t="s">
        <v>87</v>
      </c>
      <c r="AV158" s="13" t="s">
        <v>87</v>
      </c>
      <c r="AW158" s="13" t="s">
        <v>32</v>
      </c>
      <c r="AX158" s="13" t="s">
        <v>77</v>
      </c>
      <c r="AY158" s="245" t="s">
        <v>140</v>
      </c>
    </row>
    <row r="159" s="15" customFormat="1">
      <c r="A159" s="15"/>
      <c r="B159" s="256"/>
      <c r="C159" s="257"/>
      <c r="D159" s="236" t="s">
        <v>148</v>
      </c>
      <c r="E159" s="258" t="s">
        <v>1</v>
      </c>
      <c r="F159" s="259" t="s">
        <v>166</v>
      </c>
      <c r="G159" s="257"/>
      <c r="H159" s="260">
        <v>30.800000000000001</v>
      </c>
      <c r="I159" s="261"/>
      <c r="J159" s="257"/>
      <c r="K159" s="257"/>
      <c r="L159" s="262"/>
      <c r="M159" s="263"/>
      <c r="N159" s="264"/>
      <c r="O159" s="264"/>
      <c r="P159" s="264"/>
      <c r="Q159" s="264"/>
      <c r="R159" s="264"/>
      <c r="S159" s="264"/>
      <c r="T159" s="26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6" t="s">
        <v>148</v>
      </c>
      <c r="AU159" s="266" t="s">
        <v>87</v>
      </c>
      <c r="AV159" s="15" t="s">
        <v>155</v>
      </c>
      <c r="AW159" s="15" t="s">
        <v>32</v>
      </c>
      <c r="AX159" s="15" t="s">
        <v>77</v>
      </c>
      <c r="AY159" s="266" t="s">
        <v>140</v>
      </c>
    </row>
    <row r="160" s="14" customFormat="1">
      <c r="A160" s="14"/>
      <c r="B160" s="246"/>
      <c r="C160" s="247"/>
      <c r="D160" s="236" t="s">
        <v>148</v>
      </c>
      <c r="E160" s="248" t="s">
        <v>1</v>
      </c>
      <c r="F160" s="249" t="s">
        <v>169</v>
      </c>
      <c r="G160" s="247"/>
      <c r="H160" s="248" t="s">
        <v>1</v>
      </c>
      <c r="I160" s="250"/>
      <c r="J160" s="247"/>
      <c r="K160" s="247"/>
      <c r="L160" s="251"/>
      <c r="M160" s="252"/>
      <c r="N160" s="253"/>
      <c r="O160" s="253"/>
      <c r="P160" s="253"/>
      <c r="Q160" s="253"/>
      <c r="R160" s="253"/>
      <c r="S160" s="253"/>
      <c r="T160" s="25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5" t="s">
        <v>148</v>
      </c>
      <c r="AU160" s="255" t="s">
        <v>87</v>
      </c>
      <c r="AV160" s="14" t="s">
        <v>85</v>
      </c>
      <c r="AW160" s="14" t="s">
        <v>32</v>
      </c>
      <c r="AX160" s="14" t="s">
        <v>77</v>
      </c>
      <c r="AY160" s="255" t="s">
        <v>140</v>
      </c>
    </row>
    <row r="161" s="13" customFormat="1">
      <c r="A161" s="13"/>
      <c r="B161" s="234"/>
      <c r="C161" s="235"/>
      <c r="D161" s="236" t="s">
        <v>148</v>
      </c>
      <c r="E161" s="237" t="s">
        <v>1</v>
      </c>
      <c r="F161" s="238" t="s">
        <v>168</v>
      </c>
      <c r="G161" s="235"/>
      <c r="H161" s="239">
        <v>30.800000000000001</v>
      </c>
      <c r="I161" s="240"/>
      <c r="J161" s="235"/>
      <c r="K161" s="235"/>
      <c r="L161" s="241"/>
      <c r="M161" s="242"/>
      <c r="N161" s="243"/>
      <c r="O161" s="243"/>
      <c r="P161" s="243"/>
      <c r="Q161" s="243"/>
      <c r="R161" s="243"/>
      <c r="S161" s="243"/>
      <c r="T161" s="24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5" t="s">
        <v>148</v>
      </c>
      <c r="AU161" s="245" t="s">
        <v>87</v>
      </c>
      <c r="AV161" s="13" t="s">
        <v>87</v>
      </c>
      <c r="AW161" s="13" t="s">
        <v>32</v>
      </c>
      <c r="AX161" s="13" t="s">
        <v>77</v>
      </c>
      <c r="AY161" s="245" t="s">
        <v>140</v>
      </c>
    </row>
    <row r="162" s="15" customFormat="1">
      <c r="A162" s="15"/>
      <c r="B162" s="256"/>
      <c r="C162" s="257"/>
      <c r="D162" s="236" t="s">
        <v>148</v>
      </c>
      <c r="E162" s="258" t="s">
        <v>1</v>
      </c>
      <c r="F162" s="259" t="s">
        <v>166</v>
      </c>
      <c r="G162" s="257"/>
      <c r="H162" s="260">
        <v>30.800000000000001</v>
      </c>
      <c r="I162" s="261"/>
      <c r="J162" s="257"/>
      <c r="K162" s="257"/>
      <c r="L162" s="262"/>
      <c r="M162" s="263"/>
      <c r="N162" s="264"/>
      <c r="O162" s="264"/>
      <c r="P162" s="264"/>
      <c r="Q162" s="264"/>
      <c r="R162" s="264"/>
      <c r="S162" s="264"/>
      <c r="T162" s="26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6" t="s">
        <v>148</v>
      </c>
      <c r="AU162" s="266" t="s">
        <v>87</v>
      </c>
      <c r="AV162" s="15" t="s">
        <v>155</v>
      </c>
      <c r="AW162" s="15" t="s">
        <v>32</v>
      </c>
      <c r="AX162" s="15" t="s">
        <v>77</v>
      </c>
      <c r="AY162" s="266" t="s">
        <v>140</v>
      </c>
    </row>
    <row r="163" s="14" customFormat="1">
      <c r="A163" s="14"/>
      <c r="B163" s="246"/>
      <c r="C163" s="247"/>
      <c r="D163" s="236" t="s">
        <v>148</v>
      </c>
      <c r="E163" s="248" t="s">
        <v>1</v>
      </c>
      <c r="F163" s="249" t="s">
        <v>170</v>
      </c>
      <c r="G163" s="247"/>
      <c r="H163" s="248" t="s">
        <v>1</v>
      </c>
      <c r="I163" s="250"/>
      <c r="J163" s="247"/>
      <c r="K163" s="247"/>
      <c r="L163" s="251"/>
      <c r="M163" s="252"/>
      <c r="N163" s="253"/>
      <c r="O163" s="253"/>
      <c r="P163" s="253"/>
      <c r="Q163" s="253"/>
      <c r="R163" s="253"/>
      <c r="S163" s="253"/>
      <c r="T163" s="25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5" t="s">
        <v>148</v>
      </c>
      <c r="AU163" s="255" t="s">
        <v>87</v>
      </c>
      <c r="AV163" s="14" t="s">
        <v>85</v>
      </c>
      <c r="AW163" s="14" t="s">
        <v>32</v>
      </c>
      <c r="AX163" s="14" t="s">
        <v>77</v>
      </c>
      <c r="AY163" s="255" t="s">
        <v>140</v>
      </c>
    </row>
    <row r="164" s="13" customFormat="1">
      <c r="A164" s="13"/>
      <c r="B164" s="234"/>
      <c r="C164" s="235"/>
      <c r="D164" s="236" t="s">
        <v>148</v>
      </c>
      <c r="E164" s="237" t="s">
        <v>1</v>
      </c>
      <c r="F164" s="238" t="s">
        <v>168</v>
      </c>
      <c r="G164" s="235"/>
      <c r="H164" s="239">
        <v>30.800000000000001</v>
      </c>
      <c r="I164" s="240"/>
      <c r="J164" s="235"/>
      <c r="K164" s="235"/>
      <c r="L164" s="241"/>
      <c r="M164" s="242"/>
      <c r="N164" s="243"/>
      <c r="O164" s="243"/>
      <c r="P164" s="243"/>
      <c r="Q164" s="243"/>
      <c r="R164" s="243"/>
      <c r="S164" s="243"/>
      <c r="T164" s="24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5" t="s">
        <v>148</v>
      </c>
      <c r="AU164" s="245" t="s">
        <v>87</v>
      </c>
      <c r="AV164" s="13" t="s">
        <v>87</v>
      </c>
      <c r="AW164" s="13" t="s">
        <v>32</v>
      </c>
      <c r="AX164" s="13" t="s">
        <v>77</v>
      </c>
      <c r="AY164" s="245" t="s">
        <v>140</v>
      </c>
    </row>
    <row r="165" s="15" customFormat="1">
      <c r="A165" s="15"/>
      <c r="B165" s="256"/>
      <c r="C165" s="257"/>
      <c r="D165" s="236" t="s">
        <v>148</v>
      </c>
      <c r="E165" s="258" t="s">
        <v>1</v>
      </c>
      <c r="F165" s="259" t="s">
        <v>166</v>
      </c>
      <c r="G165" s="257"/>
      <c r="H165" s="260">
        <v>30.800000000000001</v>
      </c>
      <c r="I165" s="261"/>
      <c r="J165" s="257"/>
      <c r="K165" s="257"/>
      <c r="L165" s="262"/>
      <c r="M165" s="263"/>
      <c r="N165" s="264"/>
      <c r="O165" s="264"/>
      <c r="P165" s="264"/>
      <c r="Q165" s="264"/>
      <c r="R165" s="264"/>
      <c r="S165" s="264"/>
      <c r="T165" s="26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6" t="s">
        <v>148</v>
      </c>
      <c r="AU165" s="266" t="s">
        <v>87</v>
      </c>
      <c r="AV165" s="15" t="s">
        <v>155</v>
      </c>
      <c r="AW165" s="15" t="s">
        <v>32</v>
      </c>
      <c r="AX165" s="15" t="s">
        <v>77</v>
      </c>
      <c r="AY165" s="266" t="s">
        <v>140</v>
      </c>
    </row>
    <row r="166" s="13" customFormat="1">
      <c r="A166" s="13"/>
      <c r="B166" s="234"/>
      <c r="C166" s="235"/>
      <c r="D166" s="236" t="s">
        <v>148</v>
      </c>
      <c r="E166" s="237" t="s">
        <v>1</v>
      </c>
      <c r="F166" s="238" t="s">
        <v>181</v>
      </c>
      <c r="G166" s="235"/>
      <c r="H166" s="239">
        <v>110.76000000000001</v>
      </c>
      <c r="I166" s="240"/>
      <c r="J166" s="235"/>
      <c r="K166" s="235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148</v>
      </c>
      <c r="AU166" s="245" t="s">
        <v>87</v>
      </c>
      <c r="AV166" s="13" t="s">
        <v>87</v>
      </c>
      <c r="AW166" s="13" t="s">
        <v>32</v>
      </c>
      <c r="AX166" s="13" t="s">
        <v>77</v>
      </c>
      <c r="AY166" s="245" t="s">
        <v>140</v>
      </c>
    </row>
    <row r="167" s="15" customFormat="1">
      <c r="A167" s="15"/>
      <c r="B167" s="256"/>
      <c r="C167" s="257"/>
      <c r="D167" s="236" t="s">
        <v>148</v>
      </c>
      <c r="E167" s="258" t="s">
        <v>1</v>
      </c>
      <c r="F167" s="259" t="s">
        <v>166</v>
      </c>
      <c r="G167" s="257"/>
      <c r="H167" s="260">
        <v>110.76000000000001</v>
      </c>
      <c r="I167" s="261"/>
      <c r="J167" s="257"/>
      <c r="K167" s="257"/>
      <c r="L167" s="262"/>
      <c r="M167" s="263"/>
      <c r="N167" s="264"/>
      <c r="O167" s="264"/>
      <c r="P167" s="264"/>
      <c r="Q167" s="264"/>
      <c r="R167" s="264"/>
      <c r="S167" s="264"/>
      <c r="T167" s="26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6" t="s">
        <v>148</v>
      </c>
      <c r="AU167" s="266" t="s">
        <v>87</v>
      </c>
      <c r="AV167" s="15" t="s">
        <v>155</v>
      </c>
      <c r="AW167" s="15" t="s">
        <v>32</v>
      </c>
      <c r="AX167" s="15" t="s">
        <v>77</v>
      </c>
      <c r="AY167" s="266" t="s">
        <v>140</v>
      </c>
    </row>
    <row r="168" s="16" customFormat="1">
      <c r="A168" s="16"/>
      <c r="B168" s="267"/>
      <c r="C168" s="268"/>
      <c r="D168" s="236" t="s">
        <v>148</v>
      </c>
      <c r="E168" s="269" t="s">
        <v>1</v>
      </c>
      <c r="F168" s="270" t="s">
        <v>171</v>
      </c>
      <c r="G168" s="268"/>
      <c r="H168" s="271">
        <v>855.6629999999999</v>
      </c>
      <c r="I168" s="272"/>
      <c r="J168" s="268"/>
      <c r="K168" s="268"/>
      <c r="L168" s="273"/>
      <c r="M168" s="274"/>
      <c r="N168" s="275"/>
      <c r="O168" s="275"/>
      <c r="P168" s="275"/>
      <c r="Q168" s="275"/>
      <c r="R168" s="275"/>
      <c r="S168" s="275"/>
      <c r="T168" s="27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T168" s="277" t="s">
        <v>148</v>
      </c>
      <c r="AU168" s="277" t="s">
        <v>87</v>
      </c>
      <c r="AV168" s="16" t="s">
        <v>146</v>
      </c>
      <c r="AW168" s="16" t="s">
        <v>32</v>
      </c>
      <c r="AX168" s="16" t="s">
        <v>85</v>
      </c>
      <c r="AY168" s="277" t="s">
        <v>140</v>
      </c>
    </row>
    <row r="169" s="14" customFormat="1">
      <c r="A169" s="14"/>
      <c r="B169" s="246"/>
      <c r="C169" s="247"/>
      <c r="D169" s="236" t="s">
        <v>148</v>
      </c>
      <c r="E169" s="248" t="s">
        <v>1</v>
      </c>
      <c r="F169" s="249" t="s">
        <v>154</v>
      </c>
      <c r="G169" s="247"/>
      <c r="H169" s="248" t="s">
        <v>1</v>
      </c>
      <c r="I169" s="250"/>
      <c r="J169" s="247"/>
      <c r="K169" s="247"/>
      <c r="L169" s="251"/>
      <c r="M169" s="252"/>
      <c r="N169" s="253"/>
      <c r="O169" s="253"/>
      <c r="P169" s="253"/>
      <c r="Q169" s="253"/>
      <c r="R169" s="253"/>
      <c r="S169" s="253"/>
      <c r="T169" s="25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5" t="s">
        <v>148</v>
      </c>
      <c r="AU169" s="255" t="s">
        <v>87</v>
      </c>
      <c r="AV169" s="14" t="s">
        <v>85</v>
      </c>
      <c r="AW169" s="14" t="s">
        <v>32</v>
      </c>
      <c r="AX169" s="14" t="s">
        <v>77</v>
      </c>
      <c r="AY169" s="255" t="s">
        <v>140</v>
      </c>
    </row>
    <row r="170" s="2" customFormat="1" ht="24.15" customHeight="1">
      <c r="A170" s="39"/>
      <c r="B170" s="40"/>
      <c r="C170" s="220" t="s">
        <v>182</v>
      </c>
      <c r="D170" s="220" t="s">
        <v>142</v>
      </c>
      <c r="E170" s="221" t="s">
        <v>183</v>
      </c>
      <c r="F170" s="222" t="s">
        <v>184</v>
      </c>
      <c r="G170" s="223" t="s">
        <v>162</v>
      </c>
      <c r="H170" s="224">
        <v>178.96000000000001</v>
      </c>
      <c r="I170" s="225"/>
      <c r="J170" s="226">
        <f>ROUND(I170*H170,2)</f>
        <v>0</v>
      </c>
      <c r="K170" s="227"/>
      <c r="L170" s="45"/>
      <c r="M170" s="228" t="s">
        <v>1</v>
      </c>
      <c r="N170" s="229" t="s">
        <v>42</v>
      </c>
      <c r="O170" s="92"/>
      <c r="P170" s="230">
        <f>O170*H170</f>
        <v>0</v>
      </c>
      <c r="Q170" s="230">
        <v>0</v>
      </c>
      <c r="R170" s="230">
        <f>Q170*H170</f>
        <v>0</v>
      </c>
      <c r="S170" s="230">
        <v>0</v>
      </c>
      <c r="T170" s="23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2" t="s">
        <v>146</v>
      </c>
      <c r="AT170" s="232" t="s">
        <v>142</v>
      </c>
      <c r="AU170" s="232" t="s">
        <v>87</v>
      </c>
      <c r="AY170" s="18" t="s">
        <v>140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8" t="s">
        <v>85</v>
      </c>
      <c r="BK170" s="233">
        <f>ROUND(I170*H170,2)</f>
        <v>0</v>
      </c>
      <c r="BL170" s="18" t="s">
        <v>146</v>
      </c>
      <c r="BM170" s="232" t="s">
        <v>185</v>
      </c>
    </row>
    <row r="171" s="13" customFormat="1">
      <c r="A171" s="13"/>
      <c r="B171" s="234"/>
      <c r="C171" s="235"/>
      <c r="D171" s="236" t="s">
        <v>148</v>
      </c>
      <c r="E171" s="237" t="s">
        <v>1</v>
      </c>
      <c r="F171" s="238" t="s">
        <v>186</v>
      </c>
      <c r="G171" s="235"/>
      <c r="H171" s="239">
        <v>127.3</v>
      </c>
      <c r="I171" s="240"/>
      <c r="J171" s="235"/>
      <c r="K171" s="235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148</v>
      </c>
      <c r="AU171" s="245" t="s">
        <v>87</v>
      </c>
      <c r="AV171" s="13" t="s">
        <v>87</v>
      </c>
      <c r="AW171" s="13" t="s">
        <v>32</v>
      </c>
      <c r="AX171" s="13" t="s">
        <v>77</v>
      </c>
      <c r="AY171" s="245" t="s">
        <v>140</v>
      </c>
    </row>
    <row r="172" s="15" customFormat="1">
      <c r="A172" s="15"/>
      <c r="B172" s="256"/>
      <c r="C172" s="257"/>
      <c r="D172" s="236" t="s">
        <v>148</v>
      </c>
      <c r="E172" s="258" t="s">
        <v>1</v>
      </c>
      <c r="F172" s="259" t="s">
        <v>166</v>
      </c>
      <c r="G172" s="257"/>
      <c r="H172" s="260">
        <v>127.3</v>
      </c>
      <c r="I172" s="261"/>
      <c r="J172" s="257"/>
      <c r="K172" s="257"/>
      <c r="L172" s="262"/>
      <c r="M172" s="263"/>
      <c r="N172" s="264"/>
      <c r="O172" s="264"/>
      <c r="P172" s="264"/>
      <c r="Q172" s="264"/>
      <c r="R172" s="264"/>
      <c r="S172" s="264"/>
      <c r="T172" s="26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6" t="s">
        <v>148</v>
      </c>
      <c r="AU172" s="266" t="s">
        <v>87</v>
      </c>
      <c r="AV172" s="15" t="s">
        <v>155</v>
      </c>
      <c r="AW172" s="15" t="s">
        <v>32</v>
      </c>
      <c r="AX172" s="15" t="s">
        <v>77</v>
      </c>
      <c r="AY172" s="266" t="s">
        <v>140</v>
      </c>
    </row>
    <row r="173" s="14" customFormat="1">
      <c r="A173" s="14"/>
      <c r="B173" s="246"/>
      <c r="C173" s="247"/>
      <c r="D173" s="236" t="s">
        <v>148</v>
      </c>
      <c r="E173" s="248" t="s">
        <v>1</v>
      </c>
      <c r="F173" s="249" t="s">
        <v>167</v>
      </c>
      <c r="G173" s="247"/>
      <c r="H173" s="248" t="s">
        <v>1</v>
      </c>
      <c r="I173" s="250"/>
      <c r="J173" s="247"/>
      <c r="K173" s="247"/>
      <c r="L173" s="251"/>
      <c r="M173" s="252"/>
      <c r="N173" s="253"/>
      <c r="O173" s="253"/>
      <c r="P173" s="253"/>
      <c r="Q173" s="253"/>
      <c r="R173" s="253"/>
      <c r="S173" s="253"/>
      <c r="T173" s="25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5" t="s">
        <v>148</v>
      </c>
      <c r="AU173" s="255" t="s">
        <v>87</v>
      </c>
      <c r="AV173" s="14" t="s">
        <v>85</v>
      </c>
      <c r="AW173" s="14" t="s">
        <v>32</v>
      </c>
      <c r="AX173" s="14" t="s">
        <v>77</v>
      </c>
      <c r="AY173" s="255" t="s">
        <v>140</v>
      </c>
    </row>
    <row r="174" s="13" customFormat="1">
      <c r="A174" s="13"/>
      <c r="B174" s="234"/>
      <c r="C174" s="235"/>
      <c r="D174" s="236" t="s">
        <v>148</v>
      </c>
      <c r="E174" s="237" t="s">
        <v>1</v>
      </c>
      <c r="F174" s="238" t="s">
        <v>187</v>
      </c>
      <c r="G174" s="235"/>
      <c r="H174" s="239">
        <v>17.219999999999999</v>
      </c>
      <c r="I174" s="240"/>
      <c r="J174" s="235"/>
      <c r="K174" s="235"/>
      <c r="L174" s="241"/>
      <c r="M174" s="242"/>
      <c r="N174" s="243"/>
      <c r="O174" s="243"/>
      <c r="P174" s="243"/>
      <c r="Q174" s="243"/>
      <c r="R174" s="243"/>
      <c r="S174" s="243"/>
      <c r="T174" s="24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5" t="s">
        <v>148</v>
      </c>
      <c r="AU174" s="245" t="s">
        <v>87</v>
      </c>
      <c r="AV174" s="13" t="s">
        <v>87</v>
      </c>
      <c r="AW174" s="13" t="s">
        <v>32</v>
      </c>
      <c r="AX174" s="13" t="s">
        <v>77</v>
      </c>
      <c r="AY174" s="245" t="s">
        <v>140</v>
      </c>
    </row>
    <row r="175" s="15" customFormat="1">
      <c r="A175" s="15"/>
      <c r="B175" s="256"/>
      <c r="C175" s="257"/>
      <c r="D175" s="236" t="s">
        <v>148</v>
      </c>
      <c r="E175" s="258" t="s">
        <v>1</v>
      </c>
      <c r="F175" s="259" t="s">
        <v>166</v>
      </c>
      <c r="G175" s="257"/>
      <c r="H175" s="260">
        <v>17.219999999999999</v>
      </c>
      <c r="I175" s="261"/>
      <c r="J175" s="257"/>
      <c r="K175" s="257"/>
      <c r="L175" s="262"/>
      <c r="M175" s="263"/>
      <c r="N175" s="264"/>
      <c r="O175" s="264"/>
      <c r="P175" s="264"/>
      <c r="Q175" s="264"/>
      <c r="R175" s="264"/>
      <c r="S175" s="264"/>
      <c r="T175" s="26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6" t="s">
        <v>148</v>
      </c>
      <c r="AU175" s="266" t="s">
        <v>87</v>
      </c>
      <c r="AV175" s="15" t="s">
        <v>155</v>
      </c>
      <c r="AW175" s="15" t="s">
        <v>32</v>
      </c>
      <c r="AX175" s="15" t="s">
        <v>77</v>
      </c>
      <c r="AY175" s="266" t="s">
        <v>140</v>
      </c>
    </row>
    <row r="176" s="14" customFormat="1">
      <c r="A176" s="14"/>
      <c r="B176" s="246"/>
      <c r="C176" s="247"/>
      <c r="D176" s="236" t="s">
        <v>148</v>
      </c>
      <c r="E176" s="248" t="s">
        <v>1</v>
      </c>
      <c r="F176" s="249" t="s">
        <v>169</v>
      </c>
      <c r="G176" s="247"/>
      <c r="H176" s="248" t="s">
        <v>1</v>
      </c>
      <c r="I176" s="250"/>
      <c r="J176" s="247"/>
      <c r="K176" s="247"/>
      <c r="L176" s="251"/>
      <c r="M176" s="252"/>
      <c r="N176" s="253"/>
      <c r="O176" s="253"/>
      <c r="P176" s="253"/>
      <c r="Q176" s="253"/>
      <c r="R176" s="253"/>
      <c r="S176" s="253"/>
      <c r="T176" s="25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5" t="s">
        <v>148</v>
      </c>
      <c r="AU176" s="255" t="s">
        <v>87</v>
      </c>
      <c r="AV176" s="14" t="s">
        <v>85</v>
      </c>
      <c r="AW176" s="14" t="s">
        <v>32</v>
      </c>
      <c r="AX176" s="14" t="s">
        <v>77</v>
      </c>
      <c r="AY176" s="255" t="s">
        <v>140</v>
      </c>
    </row>
    <row r="177" s="13" customFormat="1">
      <c r="A177" s="13"/>
      <c r="B177" s="234"/>
      <c r="C177" s="235"/>
      <c r="D177" s="236" t="s">
        <v>148</v>
      </c>
      <c r="E177" s="237" t="s">
        <v>1</v>
      </c>
      <c r="F177" s="238" t="s">
        <v>187</v>
      </c>
      <c r="G177" s="235"/>
      <c r="H177" s="239">
        <v>17.219999999999999</v>
      </c>
      <c r="I177" s="240"/>
      <c r="J177" s="235"/>
      <c r="K177" s="235"/>
      <c r="L177" s="241"/>
      <c r="M177" s="242"/>
      <c r="N177" s="243"/>
      <c r="O177" s="243"/>
      <c r="P177" s="243"/>
      <c r="Q177" s="243"/>
      <c r="R177" s="243"/>
      <c r="S177" s="243"/>
      <c r="T177" s="24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5" t="s">
        <v>148</v>
      </c>
      <c r="AU177" s="245" t="s">
        <v>87</v>
      </c>
      <c r="AV177" s="13" t="s">
        <v>87</v>
      </c>
      <c r="AW177" s="13" t="s">
        <v>32</v>
      </c>
      <c r="AX177" s="13" t="s">
        <v>77</v>
      </c>
      <c r="AY177" s="245" t="s">
        <v>140</v>
      </c>
    </row>
    <row r="178" s="15" customFormat="1">
      <c r="A178" s="15"/>
      <c r="B178" s="256"/>
      <c r="C178" s="257"/>
      <c r="D178" s="236" t="s">
        <v>148</v>
      </c>
      <c r="E178" s="258" t="s">
        <v>1</v>
      </c>
      <c r="F178" s="259" t="s">
        <v>166</v>
      </c>
      <c r="G178" s="257"/>
      <c r="H178" s="260">
        <v>17.219999999999999</v>
      </c>
      <c r="I178" s="261"/>
      <c r="J178" s="257"/>
      <c r="K178" s="257"/>
      <c r="L178" s="262"/>
      <c r="M178" s="263"/>
      <c r="N178" s="264"/>
      <c r="O178" s="264"/>
      <c r="P178" s="264"/>
      <c r="Q178" s="264"/>
      <c r="R178" s="264"/>
      <c r="S178" s="264"/>
      <c r="T178" s="26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6" t="s">
        <v>148</v>
      </c>
      <c r="AU178" s="266" t="s">
        <v>87</v>
      </c>
      <c r="AV178" s="15" t="s">
        <v>155</v>
      </c>
      <c r="AW178" s="15" t="s">
        <v>32</v>
      </c>
      <c r="AX178" s="15" t="s">
        <v>77</v>
      </c>
      <c r="AY178" s="266" t="s">
        <v>140</v>
      </c>
    </row>
    <row r="179" s="14" customFormat="1">
      <c r="A179" s="14"/>
      <c r="B179" s="246"/>
      <c r="C179" s="247"/>
      <c r="D179" s="236" t="s">
        <v>148</v>
      </c>
      <c r="E179" s="248" t="s">
        <v>1</v>
      </c>
      <c r="F179" s="249" t="s">
        <v>170</v>
      </c>
      <c r="G179" s="247"/>
      <c r="H179" s="248" t="s">
        <v>1</v>
      </c>
      <c r="I179" s="250"/>
      <c r="J179" s="247"/>
      <c r="K179" s="247"/>
      <c r="L179" s="251"/>
      <c r="M179" s="252"/>
      <c r="N179" s="253"/>
      <c r="O179" s="253"/>
      <c r="P179" s="253"/>
      <c r="Q179" s="253"/>
      <c r="R179" s="253"/>
      <c r="S179" s="253"/>
      <c r="T179" s="25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5" t="s">
        <v>148</v>
      </c>
      <c r="AU179" s="255" t="s">
        <v>87</v>
      </c>
      <c r="AV179" s="14" t="s">
        <v>85</v>
      </c>
      <c r="AW179" s="14" t="s">
        <v>32</v>
      </c>
      <c r="AX179" s="14" t="s">
        <v>77</v>
      </c>
      <c r="AY179" s="255" t="s">
        <v>140</v>
      </c>
    </row>
    <row r="180" s="13" customFormat="1">
      <c r="A180" s="13"/>
      <c r="B180" s="234"/>
      <c r="C180" s="235"/>
      <c r="D180" s="236" t="s">
        <v>148</v>
      </c>
      <c r="E180" s="237" t="s">
        <v>1</v>
      </c>
      <c r="F180" s="238" t="s">
        <v>187</v>
      </c>
      <c r="G180" s="235"/>
      <c r="H180" s="239">
        <v>17.219999999999999</v>
      </c>
      <c r="I180" s="240"/>
      <c r="J180" s="235"/>
      <c r="K180" s="235"/>
      <c r="L180" s="241"/>
      <c r="M180" s="242"/>
      <c r="N180" s="243"/>
      <c r="O180" s="243"/>
      <c r="P180" s="243"/>
      <c r="Q180" s="243"/>
      <c r="R180" s="243"/>
      <c r="S180" s="243"/>
      <c r="T180" s="24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5" t="s">
        <v>148</v>
      </c>
      <c r="AU180" s="245" t="s">
        <v>87</v>
      </c>
      <c r="AV180" s="13" t="s">
        <v>87</v>
      </c>
      <c r="AW180" s="13" t="s">
        <v>32</v>
      </c>
      <c r="AX180" s="13" t="s">
        <v>77</v>
      </c>
      <c r="AY180" s="245" t="s">
        <v>140</v>
      </c>
    </row>
    <row r="181" s="15" customFormat="1">
      <c r="A181" s="15"/>
      <c r="B181" s="256"/>
      <c r="C181" s="257"/>
      <c r="D181" s="236" t="s">
        <v>148</v>
      </c>
      <c r="E181" s="258" t="s">
        <v>1</v>
      </c>
      <c r="F181" s="259" t="s">
        <v>166</v>
      </c>
      <c r="G181" s="257"/>
      <c r="H181" s="260">
        <v>17.219999999999999</v>
      </c>
      <c r="I181" s="261"/>
      <c r="J181" s="257"/>
      <c r="K181" s="257"/>
      <c r="L181" s="262"/>
      <c r="M181" s="263"/>
      <c r="N181" s="264"/>
      <c r="O181" s="264"/>
      <c r="P181" s="264"/>
      <c r="Q181" s="264"/>
      <c r="R181" s="264"/>
      <c r="S181" s="264"/>
      <c r="T181" s="26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6" t="s">
        <v>148</v>
      </c>
      <c r="AU181" s="266" t="s">
        <v>87</v>
      </c>
      <c r="AV181" s="15" t="s">
        <v>155</v>
      </c>
      <c r="AW181" s="15" t="s">
        <v>32</v>
      </c>
      <c r="AX181" s="15" t="s">
        <v>77</v>
      </c>
      <c r="AY181" s="266" t="s">
        <v>140</v>
      </c>
    </row>
    <row r="182" s="16" customFormat="1">
      <c r="A182" s="16"/>
      <c r="B182" s="267"/>
      <c r="C182" s="268"/>
      <c r="D182" s="236" t="s">
        <v>148</v>
      </c>
      <c r="E182" s="269" t="s">
        <v>1</v>
      </c>
      <c r="F182" s="270" t="s">
        <v>171</v>
      </c>
      <c r="G182" s="268"/>
      <c r="H182" s="271">
        <v>178.95999999999998</v>
      </c>
      <c r="I182" s="272"/>
      <c r="J182" s="268"/>
      <c r="K182" s="268"/>
      <c r="L182" s="273"/>
      <c r="M182" s="274"/>
      <c r="N182" s="275"/>
      <c r="O182" s="275"/>
      <c r="P182" s="275"/>
      <c r="Q182" s="275"/>
      <c r="R182" s="275"/>
      <c r="S182" s="275"/>
      <c r="T182" s="276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T182" s="277" t="s">
        <v>148</v>
      </c>
      <c r="AU182" s="277" t="s">
        <v>87</v>
      </c>
      <c r="AV182" s="16" t="s">
        <v>146</v>
      </c>
      <c r="AW182" s="16" t="s">
        <v>32</v>
      </c>
      <c r="AX182" s="16" t="s">
        <v>85</v>
      </c>
      <c r="AY182" s="277" t="s">
        <v>140</v>
      </c>
    </row>
    <row r="183" s="14" customFormat="1">
      <c r="A183" s="14"/>
      <c r="B183" s="246"/>
      <c r="C183" s="247"/>
      <c r="D183" s="236" t="s">
        <v>148</v>
      </c>
      <c r="E183" s="248" t="s">
        <v>1</v>
      </c>
      <c r="F183" s="249" t="s">
        <v>154</v>
      </c>
      <c r="G183" s="247"/>
      <c r="H183" s="248" t="s">
        <v>1</v>
      </c>
      <c r="I183" s="250"/>
      <c r="J183" s="247"/>
      <c r="K183" s="247"/>
      <c r="L183" s="251"/>
      <c r="M183" s="252"/>
      <c r="N183" s="253"/>
      <c r="O183" s="253"/>
      <c r="P183" s="253"/>
      <c r="Q183" s="253"/>
      <c r="R183" s="253"/>
      <c r="S183" s="253"/>
      <c r="T183" s="25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5" t="s">
        <v>148</v>
      </c>
      <c r="AU183" s="255" t="s">
        <v>87</v>
      </c>
      <c r="AV183" s="14" t="s">
        <v>85</v>
      </c>
      <c r="AW183" s="14" t="s">
        <v>32</v>
      </c>
      <c r="AX183" s="14" t="s">
        <v>77</v>
      </c>
      <c r="AY183" s="255" t="s">
        <v>140</v>
      </c>
    </row>
    <row r="184" s="2" customFormat="1" ht="16.5" customHeight="1">
      <c r="A184" s="39"/>
      <c r="B184" s="40"/>
      <c r="C184" s="278" t="s">
        <v>188</v>
      </c>
      <c r="D184" s="278" t="s">
        <v>189</v>
      </c>
      <c r="E184" s="279" t="s">
        <v>190</v>
      </c>
      <c r="F184" s="280" t="s">
        <v>191</v>
      </c>
      <c r="G184" s="281" t="s">
        <v>192</v>
      </c>
      <c r="H184" s="282">
        <v>357.92000000000002</v>
      </c>
      <c r="I184" s="283"/>
      <c r="J184" s="284">
        <f>ROUND(I184*H184,2)</f>
        <v>0</v>
      </c>
      <c r="K184" s="285"/>
      <c r="L184" s="286"/>
      <c r="M184" s="287" t="s">
        <v>1</v>
      </c>
      <c r="N184" s="288" t="s">
        <v>42</v>
      </c>
      <c r="O184" s="92"/>
      <c r="P184" s="230">
        <f>O184*H184</f>
        <v>0</v>
      </c>
      <c r="Q184" s="230">
        <v>0</v>
      </c>
      <c r="R184" s="230">
        <f>Q184*H184</f>
        <v>0</v>
      </c>
      <c r="S184" s="230">
        <v>0</v>
      </c>
      <c r="T184" s="23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2" t="s">
        <v>188</v>
      </c>
      <c r="AT184" s="232" t="s">
        <v>189</v>
      </c>
      <c r="AU184" s="232" t="s">
        <v>87</v>
      </c>
      <c r="AY184" s="18" t="s">
        <v>140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8" t="s">
        <v>85</v>
      </c>
      <c r="BK184" s="233">
        <f>ROUND(I184*H184,2)</f>
        <v>0</v>
      </c>
      <c r="BL184" s="18" t="s">
        <v>146</v>
      </c>
      <c r="BM184" s="232" t="s">
        <v>193</v>
      </c>
    </row>
    <row r="185" s="13" customFormat="1">
      <c r="A185" s="13"/>
      <c r="B185" s="234"/>
      <c r="C185" s="235"/>
      <c r="D185" s="236" t="s">
        <v>148</v>
      </c>
      <c r="E185" s="235"/>
      <c r="F185" s="238" t="s">
        <v>194</v>
      </c>
      <c r="G185" s="235"/>
      <c r="H185" s="239">
        <v>357.92000000000002</v>
      </c>
      <c r="I185" s="240"/>
      <c r="J185" s="235"/>
      <c r="K185" s="235"/>
      <c r="L185" s="241"/>
      <c r="M185" s="242"/>
      <c r="N185" s="243"/>
      <c r="O185" s="243"/>
      <c r="P185" s="243"/>
      <c r="Q185" s="243"/>
      <c r="R185" s="243"/>
      <c r="S185" s="243"/>
      <c r="T185" s="24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5" t="s">
        <v>148</v>
      </c>
      <c r="AU185" s="245" t="s">
        <v>87</v>
      </c>
      <c r="AV185" s="13" t="s">
        <v>87</v>
      </c>
      <c r="AW185" s="13" t="s">
        <v>4</v>
      </c>
      <c r="AX185" s="13" t="s">
        <v>85</v>
      </c>
      <c r="AY185" s="245" t="s">
        <v>140</v>
      </c>
    </row>
    <row r="186" s="2" customFormat="1" ht="33" customHeight="1">
      <c r="A186" s="39"/>
      <c r="B186" s="40"/>
      <c r="C186" s="220" t="s">
        <v>195</v>
      </c>
      <c r="D186" s="220" t="s">
        <v>142</v>
      </c>
      <c r="E186" s="221" t="s">
        <v>196</v>
      </c>
      <c r="F186" s="222" t="s">
        <v>197</v>
      </c>
      <c r="G186" s="223" t="s">
        <v>162</v>
      </c>
      <c r="H186" s="224">
        <v>652.50300000000004</v>
      </c>
      <c r="I186" s="225"/>
      <c r="J186" s="226">
        <f>ROUND(I186*H186,2)</f>
        <v>0</v>
      </c>
      <c r="K186" s="227"/>
      <c r="L186" s="45"/>
      <c r="M186" s="228" t="s">
        <v>1</v>
      </c>
      <c r="N186" s="229" t="s">
        <v>42</v>
      </c>
      <c r="O186" s="92"/>
      <c r="P186" s="230">
        <f>O186*H186</f>
        <v>0</v>
      </c>
      <c r="Q186" s="230">
        <v>0</v>
      </c>
      <c r="R186" s="230">
        <f>Q186*H186</f>
        <v>0</v>
      </c>
      <c r="S186" s="230">
        <v>0</v>
      </c>
      <c r="T186" s="23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2" t="s">
        <v>146</v>
      </c>
      <c r="AT186" s="232" t="s">
        <v>142</v>
      </c>
      <c r="AU186" s="232" t="s">
        <v>87</v>
      </c>
      <c r="AY186" s="18" t="s">
        <v>140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8" t="s">
        <v>85</v>
      </c>
      <c r="BK186" s="233">
        <f>ROUND(I186*H186,2)</f>
        <v>0</v>
      </c>
      <c r="BL186" s="18" t="s">
        <v>146</v>
      </c>
      <c r="BM186" s="232" t="s">
        <v>198</v>
      </c>
    </row>
    <row r="187" s="14" customFormat="1">
      <c r="A187" s="14"/>
      <c r="B187" s="246"/>
      <c r="C187" s="247"/>
      <c r="D187" s="236" t="s">
        <v>148</v>
      </c>
      <c r="E187" s="248" t="s">
        <v>1</v>
      </c>
      <c r="F187" s="249" t="s">
        <v>164</v>
      </c>
      <c r="G187" s="247"/>
      <c r="H187" s="248" t="s">
        <v>1</v>
      </c>
      <c r="I187" s="250"/>
      <c r="J187" s="247"/>
      <c r="K187" s="247"/>
      <c r="L187" s="251"/>
      <c r="M187" s="252"/>
      <c r="N187" s="253"/>
      <c r="O187" s="253"/>
      <c r="P187" s="253"/>
      <c r="Q187" s="253"/>
      <c r="R187" s="253"/>
      <c r="S187" s="253"/>
      <c r="T187" s="25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5" t="s">
        <v>148</v>
      </c>
      <c r="AU187" s="255" t="s">
        <v>87</v>
      </c>
      <c r="AV187" s="14" t="s">
        <v>85</v>
      </c>
      <c r="AW187" s="14" t="s">
        <v>32</v>
      </c>
      <c r="AX187" s="14" t="s">
        <v>77</v>
      </c>
      <c r="AY187" s="255" t="s">
        <v>140</v>
      </c>
    </row>
    <row r="188" s="13" customFormat="1">
      <c r="A188" s="13"/>
      <c r="B188" s="234"/>
      <c r="C188" s="235"/>
      <c r="D188" s="236" t="s">
        <v>148</v>
      </c>
      <c r="E188" s="237" t="s">
        <v>1</v>
      </c>
      <c r="F188" s="238" t="s">
        <v>165</v>
      </c>
      <c r="G188" s="235"/>
      <c r="H188" s="239">
        <v>652.50300000000004</v>
      </c>
      <c r="I188" s="240"/>
      <c r="J188" s="235"/>
      <c r="K188" s="235"/>
      <c r="L188" s="241"/>
      <c r="M188" s="242"/>
      <c r="N188" s="243"/>
      <c r="O188" s="243"/>
      <c r="P188" s="243"/>
      <c r="Q188" s="243"/>
      <c r="R188" s="243"/>
      <c r="S188" s="243"/>
      <c r="T188" s="24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5" t="s">
        <v>148</v>
      </c>
      <c r="AU188" s="245" t="s">
        <v>87</v>
      </c>
      <c r="AV188" s="13" t="s">
        <v>87</v>
      </c>
      <c r="AW188" s="13" t="s">
        <v>32</v>
      </c>
      <c r="AX188" s="13" t="s">
        <v>85</v>
      </c>
      <c r="AY188" s="245" t="s">
        <v>140</v>
      </c>
    </row>
    <row r="189" s="14" customFormat="1">
      <c r="A189" s="14"/>
      <c r="B189" s="246"/>
      <c r="C189" s="247"/>
      <c r="D189" s="236" t="s">
        <v>148</v>
      </c>
      <c r="E189" s="248" t="s">
        <v>1</v>
      </c>
      <c r="F189" s="249" t="s">
        <v>154</v>
      </c>
      <c r="G189" s="247"/>
      <c r="H189" s="248" t="s">
        <v>1</v>
      </c>
      <c r="I189" s="250"/>
      <c r="J189" s="247"/>
      <c r="K189" s="247"/>
      <c r="L189" s="251"/>
      <c r="M189" s="252"/>
      <c r="N189" s="253"/>
      <c r="O189" s="253"/>
      <c r="P189" s="253"/>
      <c r="Q189" s="253"/>
      <c r="R189" s="253"/>
      <c r="S189" s="253"/>
      <c r="T189" s="25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5" t="s">
        <v>148</v>
      </c>
      <c r="AU189" s="255" t="s">
        <v>87</v>
      </c>
      <c r="AV189" s="14" t="s">
        <v>85</v>
      </c>
      <c r="AW189" s="14" t="s">
        <v>32</v>
      </c>
      <c r="AX189" s="14" t="s">
        <v>77</v>
      </c>
      <c r="AY189" s="255" t="s">
        <v>140</v>
      </c>
    </row>
    <row r="190" s="2" customFormat="1" ht="16.5" customHeight="1">
      <c r="A190" s="39"/>
      <c r="B190" s="40"/>
      <c r="C190" s="278" t="s">
        <v>199</v>
      </c>
      <c r="D190" s="278" t="s">
        <v>189</v>
      </c>
      <c r="E190" s="279" t="s">
        <v>200</v>
      </c>
      <c r="F190" s="280" t="s">
        <v>201</v>
      </c>
      <c r="G190" s="281" t="s">
        <v>192</v>
      </c>
      <c r="H190" s="282">
        <v>1305.0060000000001</v>
      </c>
      <c r="I190" s="283"/>
      <c r="J190" s="284">
        <f>ROUND(I190*H190,2)</f>
        <v>0</v>
      </c>
      <c r="K190" s="285"/>
      <c r="L190" s="286"/>
      <c r="M190" s="287" t="s">
        <v>1</v>
      </c>
      <c r="N190" s="288" t="s">
        <v>42</v>
      </c>
      <c r="O190" s="92"/>
      <c r="P190" s="230">
        <f>O190*H190</f>
        <v>0</v>
      </c>
      <c r="Q190" s="230">
        <v>1</v>
      </c>
      <c r="R190" s="230">
        <f>Q190*H190</f>
        <v>1305.0060000000001</v>
      </c>
      <c r="S190" s="230">
        <v>0</v>
      </c>
      <c r="T190" s="231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2" t="s">
        <v>188</v>
      </c>
      <c r="AT190" s="232" t="s">
        <v>189</v>
      </c>
      <c r="AU190" s="232" t="s">
        <v>87</v>
      </c>
      <c r="AY190" s="18" t="s">
        <v>140</v>
      </c>
      <c r="BE190" s="233">
        <f>IF(N190="základní",J190,0)</f>
        <v>0</v>
      </c>
      <c r="BF190" s="233">
        <f>IF(N190="snížená",J190,0)</f>
        <v>0</v>
      </c>
      <c r="BG190" s="233">
        <f>IF(N190="zákl. přenesená",J190,0)</f>
        <v>0</v>
      </c>
      <c r="BH190" s="233">
        <f>IF(N190="sníž. přenesená",J190,0)</f>
        <v>0</v>
      </c>
      <c r="BI190" s="233">
        <f>IF(N190="nulová",J190,0)</f>
        <v>0</v>
      </c>
      <c r="BJ190" s="18" t="s">
        <v>85</v>
      </c>
      <c r="BK190" s="233">
        <f>ROUND(I190*H190,2)</f>
        <v>0</v>
      </c>
      <c r="BL190" s="18" t="s">
        <v>146</v>
      </c>
      <c r="BM190" s="232" t="s">
        <v>202</v>
      </c>
    </row>
    <row r="191" s="13" customFormat="1">
      <c r="A191" s="13"/>
      <c r="B191" s="234"/>
      <c r="C191" s="235"/>
      <c r="D191" s="236" t="s">
        <v>148</v>
      </c>
      <c r="E191" s="235"/>
      <c r="F191" s="238" t="s">
        <v>203</v>
      </c>
      <c r="G191" s="235"/>
      <c r="H191" s="239">
        <v>1305.0060000000001</v>
      </c>
      <c r="I191" s="240"/>
      <c r="J191" s="235"/>
      <c r="K191" s="235"/>
      <c r="L191" s="241"/>
      <c r="M191" s="242"/>
      <c r="N191" s="243"/>
      <c r="O191" s="243"/>
      <c r="P191" s="243"/>
      <c r="Q191" s="243"/>
      <c r="R191" s="243"/>
      <c r="S191" s="243"/>
      <c r="T191" s="24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5" t="s">
        <v>148</v>
      </c>
      <c r="AU191" s="245" t="s">
        <v>87</v>
      </c>
      <c r="AV191" s="13" t="s">
        <v>87</v>
      </c>
      <c r="AW191" s="13" t="s">
        <v>4</v>
      </c>
      <c r="AX191" s="13" t="s">
        <v>85</v>
      </c>
      <c r="AY191" s="245" t="s">
        <v>140</v>
      </c>
    </row>
    <row r="192" s="2" customFormat="1" ht="33" customHeight="1">
      <c r="A192" s="39"/>
      <c r="B192" s="40"/>
      <c r="C192" s="220" t="s">
        <v>204</v>
      </c>
      <c r="D192" s="220" t="s">
        <v>142</v>
      </c>
      <c r="E192" s="221" t="s">
        <v>205</v>
      </c>
      <c r="F192" s="222" t="s">
        <v>206</v>
      </c>
      <c r="G192" s="223" t="s">
        <v>192</v>
      </c>
      <c r="H192" s="224">
        <v>1340.8250000000001</v>
      </c>
      <c r="I192" s="225"/>
      <c r="J192" s="226">
        <f>ROUND(I192*H192,2)</f>
        <v>0</v>
      </c>
      <c r="K192" s="227"/>
      <c r="L192" s="45"/>
      <c r="M192" s="228" t="s">
        <v>1</v>
      </c>
      <c r="N192" s="229" t="s">
        <v>42</v>
      </c>
      <c r="O192" s="92"/>
      <c r="P192" s="230">
        <f>O192*H192</f>
        <v>0</v>
      </c>
      <c r="Q192" s="230">
        <v>0</v>
      </c>
      <c r="R192" s="230">
        <f>Q192*H192</f>
        <v>0</v>
      </c>
      <c r="S192" s="230">
        <v>0</v>
      </c>
      <c r="T192" s="23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2" t="s">
        <v>146</v>
      </c>
      <c r="AT192" s="232" t="s">
        <v>142</v>
      </c>
      <c r="AU192" s="232" t="s">
        <v>87</v>
      </c>
      <c r="AY192" s="18" t="s">
        <v>140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18" t="s">
        <v>85</v>
      </c>
      <c r="BK192" s="233">
        <f>ROUND(I192*H192,2)</f>
        <v>0</v>
      </c>
      <c r="BL192" s="18" t="s">
        <v>146</v>
      </c>
      <c r="BM192" s="232" t="s">
        <v>207</v>
      </c>
    </row>
    <row r="193" s="13" customFormat="1">
      <c r="A193" s="13"/>
      <c r="B193" s="234"/>
      <c r="C193" s="235"/>
      <c r="D193" s="236" t="s">
        <v>148</v>
      </c>
      <c r="E193" s="235"/>
      <c r="F193" s="238" t="s">
        <v>208</v>
      </c>
      <c r="G193" s="235"/>
      <c r="H193" s="239">
        <v>1340.8250000000001</v>
      </c>
      <c r="I193" s="240"/>
      <c r="J193" s="235"/>
      <c r="K193" s="235"/>
      <c r="L193" s="241"/>
      <c r="M193" s="242"/>
      <c r="N193" s="243"/>
      <c r="O193" s="243"/>
      <c r="P193" s="243"/>
      <c r="Q193" s="243"/>
      <c r="R193" s="243"/>
      <c r="S193" s="243"/>
      <c r="T193" s="24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5" t="s">
        <v>148</v>
      </c>
      <c r="AU193" s="245" t="s">
        <v>87</v>
      </c>
      <c r="AV193" s="13" t="s">
        <v>87</v>
      </c>
      <c r="AW193" s="13" t="s">
        <v>4</v>
      </c>
      <c r="AX193" s="13" t="s">
        <v>85</v>
      </c>
      <c r="AY193" s="245" t="s">
        <v>140</v>
      </c>
    </row>
    <row r="194" s="2" customFormat="1" ht="16.5" customHeight="1">
      <c r="A194" s="39"/>
      <c r="B194" s="40"/>
      <c r="C194" s="220" t="s">
        <v>209</v>
      </c>
      <c r="D194" s="220" t="s">
        <v>142</v>
      </c>
      <c r="E194" s="221" t="s">
        <v>210</v>
      </c>
      <c r="F194" s="222" t="s">
        <v>211</v>
      </c>
      <c r="G194" s="223" t="s">
        <v>162</v>
      </c>
      <c r="H194" s="224">
        <v>855.66300000000001</v>
      </c>
      <c r="I194" s="225"/>
      <c r="J194" s="226">
        <f>ROUND(I194*H194,2)</f>
        <v>0</v>
      </c>
      <c r="K194" s="227"/>
      <c r="L194" s="45"/>
      <c r="M194" s="228" t="s">
        <v>1</v>
      </c>
      <c r="N194" s="229" t="s">
        <v>42</v>
      </c>
      <c r="O194" s="92"/>
      <c r="P194" s="230">
        <f>O194*H194</f>
        <v>0</v>
      </c>
      <c r="Q194" s="230">
        <v>0</v>
      </c>
      <c r="R194" s="230">
        <f>Q194*H194</f>
        <v>0</v>
      </c>
      <c r="S194" s="230">
        <v>0</v>
      </c>
      <c r="T194" s="231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2" t="s">
        <v>146</v>
      </c>
      <c r="AT194" s="232" t="s">
        <v>142</v>
      </c>
      <c r="AU194" s="232" t="s">
        <v>87</v>
      </c>
      <c r="AY194" s="18" t="s">
        <v>140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18" t="s">
        <v>85</v>
      </c>
      <c r="BK194" s="233">
        <f>ROUND(I194*H194,2)</f>
        <v>0</v>
      </c>
      <c r="BL194" s="18" t="s">
        <v>146</v>
      </c>
      <c r="BM194" s="232" t="s">
        <v>212</v>
      </c>
    </row>
    <row r="195" s="2" customFormat="1" ht="16.5" customHeight="1">
      <c r="A195" s="39"/>
      <c r="B195" s="40"/>
      <c r="C195" s="220" t="s">
        <v>213</v>
      </c>
      <c r="D195" s="220" t="s">
        <v>142</v>
      </c>
      <c r="E195" s="221" t="s">
        <v>214</v>
      </c>
      <c r="F195" s="222" t="s">
        <v>215</v>
      </c>
      <c r="G195" s="223" t="s">
        <v>162</v>
      </c>
      <c r="H195" s="224">
        <v>244.19999999999999</v>
      </c>
      <c r="I195" s="225"/>
      <c r="J195" s="226">
        <f>ROUND(I195*H195,2)</f>
        <v>0</v>
      </c>
      <c r="K195" s="227"/>
      <c r="L195" s="45"/>
      <c r="M195" s="228" t="s">
        <v>1</v>
      </c>
      <c r="N195" s="229" t="s">
        <v>42</v>
      </c>
      <c r="O195" s="92"/>
      <c r="P195" s="230">
        <f>O195*H195</f>
        <v>0</v>
      </c>
      <c r="Q195" s="230">
        <v>0</v>
      </c>
      <c r="R195" s="230">
        <f>Q195*H195</f>
        <v>0</v>
      </c>
      <c r="S195" s="230">
        <v>0</v>
      </c>
      <c r="T195" s="231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2" t="s">
        <v>146</v>
      </c>
      <c r="AT195" s="232" t="s">
        <v>142</v>
      </c>
      <c r="AU195" s="232" t="s">
        <v>87</v>
      </c>
      <c r="AY195" s="18" t="s">
        <v>140</v>
      </c>
      <c r="BE195" s="233">
        <f>IF(N195="základní",J195,0)</f>
        <v>0</v>
      </c>
      <c r="BF195" s="233">
        <f>IF(N195="snížená",J195,0)</f>
        <v>0</v>
      </c>
      <c r="BG195" s="233">
        <f>IF(N195="zákl. přenesená",J195,0)</f>
        <v>0</v>
      </c>
      <c r="BH195" s="233">
        <f>IF(N195="sníž. přenesená",J195,0)</f>
        <v>0</v>
      </c>
      <c r="BI195" s="233">
        <f>IF(N195="nulová",J195,0)</f>
        <v>0</v>
      </c>
      <c r="BJ195" s="18" t="s">
        <v>85</v>
      </c>
      <c r="BK195" s="233">
        <f>ROUND(I195*H195,2)</f>
        <v>0</v>
      </c>
      <c r="BL195" s="18" t="s">
        <v>146</v>
      </c>
      <c r="BM195" s="232" t="s">
        <v>216</v>
      </c>
    </row>
    <row r="196" s="13" customFormat="1">
      <c r="A196" s="13"/>
      <c r="B196" s="234"/>
      <c r="C196" s="235"/>
      <c r="D196" s="236" t="s">
        <v>148</v>
      </c>
      <c r="E196" s="237" t="s">
        <v>1</v>
      </c>
      <c r="F196" s="238" t="s">
        <v>217</v>
      </c>
      <c r="G196" s="235"/>
      <c r="H196" s="239">
        <v>244.19999999999999</v>
      </c>
      <c r="I196" s="240"/>
      <c r="J196" s="235"/>
      <c r="K196" s="235"/>
      <c r="L196" s="241"/>
      <c r="M196" s="242"/>
      <c r="N196" s="243"/>
      <c r="O196" s="243"/>
      <c r="P196" s="243"/>
      <c r="Q196" s="243"/>
      <c r="R196" s="243"/>
      <c r="S196" s="243"/>
      <c r="T196" s="24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5" t="s">
        <v>148</v>
      </c>
      <c r="AU196" s="245" t="s">
        <v>87</v>
      </c>
      <c r="AV196" s="13" t="s">
        <v>87</v>
      </c>
      <c r="AW196" s="13" t="s">
        <v>32</v>
      </c>
      <c r="AX196" s="13" t="s">
        <v>85</v>
      </c>
      <c r="AY196" s="245" t="s">
        <v>140</v>
      </c>
    </row>
    <row r="197" s="2" customFormat="1" ht="16.5" customHeight="1">
      <c r="A197" s="39"/>
      <c r="B197" s="40"/>
      <c r="C197" s="278" t="s">
        <v>218</v>
      </c>
      <c r="D197" s="278" t="s">
        <v>189</v>
      </c>
      <c r="E197" s="279" t="s">
        <v>219</v>
      </c>
      <c r="F197" s="280" t="s">
        <v>220</v>
      </c>
      <c r="G197" s="281" t="s">
        <v>192</v>
      </c>
      <c r="H197" s="282">
        <v>439.56</v>
      </c>
      <c r="I197" s="283"/>
      <c r="J197" s="284">
        <f>ROUND(I197*H197,2)</f>
        <v>0</v>
      </c>
      <c r="K197" s="285"/>
      <c r="L197" s="286"/>
      <c r="M197" s="287" t="s">
        <v>1</v>
      </c>
      <c r="N197" s="288" t="s">
        <v>42</v>
      </c>
      <c r="O197" s="92"/>
      <c r="P197" s="230">
        <f>O197*H197</f>
        <v>0</v>
      </c>
      <c r="Q197" s="230">
        <v>1</v>
      </c>
      <c r="R197" s="230">
        <f>Q197*H197</f>
        <v>439.56</v>
      </c>
      <c r="S197" s="230">
        <v>0</v>
      </c>
      <c r="T197" s="231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2" t="s">
        <v>188</v>
      </c>
      <c r="AT197" s="232" t="s">
        <v>189</v>
      </c>
      <c r="AU197" s="232" t="s">
        <v>87</v>
      </c>
      <c r="AY197" s="18" t="s">
        <v>140</v>
      </c>
      <c r="BE197" s="233">
        <f>IF(N197="základní",J197,0)</f>
        <v>0</v>
      </c>
      <c r="BF197" s="233">
        <f>IF(N197="snížená",J197,0)</f>
        <v>0</v>
      </c>
      <c r="BG197" s="233">
        <f>IF(N197="zákl. přenesená",J197,0)</f>
        <v>0</v>
      </c>
      <c r="BH197" s="233">
        <f>IF(N197="sníž. přenesená",J197,0)</f>
        <v>0</v>
      </c>
      <c r="BI197" s="233">
        <f>IF(N197="nulová",J197,0)</f>
        <v>0</v>
      </c>
      <c r="BJ197" s="18" t="s">
        <v>85</v>
      </c>
      <c r="BK197" s="233">
        <f>ROUND(I197*H197,2)</f>
        <v>0</v>
      </c>
      <c r="BL197" s="18" t="s">
        <v>146</v>
      </c>
      <c r="BM197" s="232" t="s">
        <v>221</v>
      </c>
    </row>
    <row r="198" s="13" customFormat="1">
      <c r="A198" s="13"/>
      <c r="B198" s="234"/>
      <c r="C198" s="235"/>
      <c r="D198" s="236" t="s">
        <v>148</v>
      </c>
      <c r="E198" s="235"/>
      <c r="F198" s="238" t="s">
        <v>222</v>
      </c>
      <c r="G198" s="235"/>
      <c r="H198" s="239">
        <v>439.56</v>
      </c>
      <c r="I198" s="240"/>
      <c r="J198" s="235"/>
      <c r="K198" s="235"/>
      <c r="L198" s="241"/>
      <c r="M198" s="242"/>
      <c r="N198" s="243"/>
      <c r="O198" s="243"/>
      <c r="P198" s="243"/>
      <c r="Q198" s="243"/>
      <c r="R198" s="243"/>
      <c r="S198" s="243"/>
      <c r="T198" s="24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5" t="s">
        <v>148</v>
      </c>
      <c r="AU198" s="245" t="s">
        <v>87</v>
      </c>
      <c r="AV198" s="13" t="s">
        <v>87</v>
      </c>
      <c r="AW198" s="13" t="s">
        <v>4</v>
      </c>
      <c r="AX198" s="13" t="s">
        <v>85</v>
      </c>
      <c r="AY198" s="245" t="s">
        <v>140</v>
      </c>
    </row>
    <row r="199" s="2" customFormat="1" ht="37.8" customHeight="1">
      <c r="A199" s="39"/>
      <c r="B199" s="40"/>
      <c r="C199" s="220" t="s">
        <v>223</v>
      </c>
      <c r="D199" s="220" t="s">
        <v>142</v>
      </c>
      <c r="E199" s="221" t="s">
        <v>224</v>
      </c>
      <c r="F199" s="222" t="s">
        <v>225</v>
      </c>
      <c r="G199" s="223" t="s">
        <v>145</v>
      </c>
      <c r="H199" s="224">
        <v>1628</v>
      </c>
      <c r="I199" s="225"/>
      <c r="J199" s="226">
        <f>ROUND(I199*H199,2)</f>
        <v>0</v>
      </c>
      <c r="K199" s="227"/>
      <c r="L199" s="45"/>
      <c r="M199" s="228" t="s">
        <v>1</v>
      </c>
      <c r="N199" s="229" t="s">
        <v>42</v>
      </c>
      <c r="O199" s="92"/>
      <c r="P199" s="230">
        <f>O199*H199</f>
        <v>0</v>
      </c>
      <c r="Q199" s="230">
        <v>0</v>
      </c>
      <c r="R199" s="230">
        <f>Q199*H199</f>
        <v>0</v>
      </c>
      <c r="S199" s="230">
        <v>0</v>
      </c>
      <c r="T199" s="231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2" t="s">
        <v>146</v>
      </c>
      <c r="AT199" s="232" t="s">
        <v>142</v>
      </c>
      <c r="AU199" s="232" t="s">
        <v>87</v>
      </c>
      <c r="AY199" s="18" t="s">
        <v>140</v>
      </c>
      <c r="BE199" s="233">
        <f>IF(N199="základní",J199,0)</f>
        <v>0</v>
      </c>
      <c r="BF199" s="233">
        <f>IF(N199="snížená",J199,0)</f>
        <v>0</v>
      </c>
      <c r="BG199" s="233">
        <f>IF(N199="zákl. přenesená",J199,0)</f>
        <v>0</v>
      </c>
      <c r="BH199" s="233">
        <f>IF(N199="sníž. přenesená",J199,0)</f>
        <v>0</v>
      </c>
      <c r="BI199" s="233">
        <f>IF(N199="nulová",J199,0)</f>
        <v>0</v>
      </c>
      <c r="BJ199" s="18" t="s">
        <v>85</v>
      </c>
      <c r="BK199" s="233">
        <f>ROUND(I199*H199,2)</f>
        <v>0</v>
      </c>
      <c r="BL199" s="18" t="s">
        <v>146</v>
      </c>
      <c r="BM199" s="232" t="s">
        <v>226</v>
      </c>
    </row>
    <row r="200" s="13" customFormat="1">
      <c r="A200" s="13"/>
      <c r="B200" s="234"/>
      <c r="C200" s="235"/>
      <c r="D200" s="236" t="s">
        <v>148</v>
      </c>
      <c r="E200" s="237" t="s">
        <v>1</v>
      </c>
      <c r="F200" s="238" t="s">
        <v>227</v>
      </c>
      <c r="G200" s="235"/>
      <c r="H200" s="239">
        <v>1628</v>
      </c>
      <c r="I200" s="240"/>
      <c r="J200" s="235"/>
      <c r="K200" s="235"/>
      <c r="L200" s="241"/>
      <c r="M200" s="242"/>
      <c r="N200" s="243"/>
      <c r="O200" s="243"/>
      <c r="P200" s="243"/>
      <c r="Q200" s="243"/>
      <c r="R200" s="243"/>
      <c r="S200" s="243"/>
      <c r="T200" s="24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5" t="s">
        <v>148</v>
      </c>
      <c r="AU200" s="245" t="s">
        <v>87</v>
      </c>
      <c r="AV200" s="13" t="s">
        <v>87</v>
      </c>
      <c r="AW200" s="13" t="s">
        <v>32</v>
      </c>
      <c r="AX200" s="13" t="s">
        <v>85</v>
      </c>
      <c r="AY200" s="245" t="s">
        <v>140</v>
      </c>
    </row>
    <row r="201" s="2" customFormat="1" ht="24.15" customHeight="1">
      <c r="A201" s="39"/>
      <c r="B201" s="40"/>
      <c r="C201" s="220" t="s">
        <v>8</v>
      </c>
      <c r="D201" s="220" t="s">
        <v>142</v>
      </c>
      <c r="E201" s="221" t="s">
        <v>228</v>
      </c>
      <c r="F201" s="222" t="s">
        <v>229</v>
      </c>
      <c r="G201" s="223" t="s">
        <v>145</v>
      </c>
      <c r="H201" s="224">
        <v>1628</v>
      </c>
      <c r="I201" s="225"/>
      <c r="J201" s="226">
        <f>ROUND(I201*H201,2)</f>
        <v>0</v>
      </c>
      <c r="K201" s="227"/>
      <c r="L201" s="45"/>
      <c r="M201" s="228" t="s">
        <v>1</v>
      </c>
      <c r="N201" s="229" t="s">
        <v>42</v>
      </c>
      <c r="O201" s="92"/>
      <c r="P201" s="230">
        <f>O201*H201</f>
        <v>0</v>
      </c>
      <c r="Q201" s="230">
        <v>0</v>
      </c>
      <c r="R201" s="230">
        <f>Q201*H201</f>
        <v>0</v>
      </c>
      <c r="S201" s="230">
        <v>0</v>
      </c>
      <c r="T201" s="231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2" t="s">
        <v>146</v>
      </c>
      <c r="AT201" s="232" t="s">
        <v>142</v>
      </c>
      <c r="AU201" s="232" t="s">
        <v>87</v>
      </c>
      <c r="AY201" s="18" t="s">
        <v>140</v>
      </c>
      <c r="BE201" s="233">
        <f>IF(N201="základní",J201,0)</f>
        <v>0</v>
      </c>
      <c r="BF201" s="233">
        <f>IF(N201="snížená",J201,0)</f>
        <v>0</v>
      </c>
      <c r="BG201" s="233">
        <f>IF(N201="zákl. přenesená",J201,0)</f>
        <v>0</v>
      </c>
      <c r="BH201" s="233">
        <f>IF(N201="sníž. přenesená",J201,0)</f>
        <v>0</v>
      </c>
      <c r="BI201" s="233">
        <f>IF(N201="nulová",J201,0)</f>
        <v>0</v>
      </c>
      <c r="BJ201" s="18" t="s">
        <v>85</v>
      </c>
      <c r="BK201" s="233">
        <f>ROUND(I201*H201,2)</f>
        <v>0</v>
      </c>
      <c r="BL201" s="18" t="s">
        <v>146</v>
      </c>
      <c r="BM201" s="232" t="s">
        <v>230</v>
      </c>
    </row>
    <row r="202" s="2" customFormat="1" ht="16.5" customHeight="1">
      <c r="A202" s="39"/>
      <c r="B202" s="40"/>
      <c r="C202" s="278" t="s">
        <v>231</v>
      </c>
      <c r="D202" s="278" t="s">
        <v>189</v>
      </c>
      <c r="E202" s="279" t="s">
        <v>232</v>
      </c>
      <c r="F202" s="280" t="s">
        <v>233</v>
      </c>
      <c r="G202" s="281" t="s">
        <v>234</v>
      </c>
      <c r="H202" s="282">
        <v>65.120000000000005</v>
      </c>
      <c r="I202" s="283"/>
      <c r="J202" s="284">
        <f>ROUND(I202*H202,2)</f>
        <v>0</v>
      </c>
      <c r="K202" s="285"/>
      <c r="L202" s="286"/>
      <c r="M202" s="287" t="s">
        <v>1</v>
      </c>
      <c r="N202" s="288" t="s">
        <v>42</v>
      </c>
      <c r="O202" s="92"/>
      <c r="P202" s="230">
        <f>O202*H202</f>
        <v>0</v>
      </c>
      <c r="Q202" s="230">
        <v>0.001</v>
      </c>
      <c r="R202" s="230">
        <f>Q202*H202</f>
        <v>0.065120000000000011</v>
      </c>
      <c r="S202" s="230">
        <v>0</v>
      </c>
      <c r="T202" s="231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2" t="s">
        <v>188</v>
      </c>
      <c r="AT202" s="232" t="s">
        <v>189</v>
      </c>
      <c r="AU202" s="232" t="s">
        <v>87</v>
      </c>
      <c r="AY202" s="18" t="s">
        <v>140</v>
      </c>
      <c r="BE202" s="233">
        <f>IF(N202="základní",J202,0)</f>
        <v>0</v>
      </c>
      <c r="BF202" s="233">
        <f>IF(N202="snížená",J202,0)</f>
        <v>0</v>
      </c>
      <c r="BG202" s="233">
        <f>IF(N202="zákl. přenesená",J202,0)</f>
        <v>0</v>
      </c>
      <c r="BH202" s="233">
        <f>IF(N202="sníž. přenesená",J202,0)</f>
        <v>0</v>
      </c>
      <c r="BI202" s="233">
        <f>IF(N202="nulová",J202,0)</f>
        <v>0</v>
      </c>
      <c r="BJ202" s="18" t="s">
        <v>85</v>
      </c>
      <c r="BK202" s="233">
        <f>ROUND(I202*H202,2)</f>
        <v>0</v>
      </c>
      <c r="BL202" s="18" t="s">
        <v>146</v>
      </c>
      <c r="BM202" s="232" t="s">
        <v>235</v>
      </c>
    </row>
    <row r="203" s="13" customFormat="1">
      <c r="A203" s="13"/>
      <c r="B203" s="234"/>
      <c r="C203" s="235"/>
      <c r="D203" s="236" t="s">
        <v>148</v>
      </c>
      <c r="E203" s="235"/>
      <c r="F203" s="238" t="s">
        <v>236</v>
      </c>
      <c r="G203" s="235"/>
      <c r="H203" s="239">
        <v>65.120000000000005</v>
      </c>
      <c r="I203" s="240"/>
      <c r="J203" s="235"/>
      <c r="K203" s="235"/>
      <c r="L203" s="241"/>
      <c r="M203" s="242"/>
      <c r="N203" s="243"/>
      <c r="O203" s="243"/>
      <c r="P203" s="243"/>
      <c r="Q203" s="243"/>
      <c r="R203" s="243"/>
      <c r="S203" s="243"/>
      <c r="T203" s="24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5" t="s">
        <v>148</v>
      </c>
      <c r="AU203" s="245" t="s">
        <v>87</v>
      </c>
      <c r="AV203" s="13" t="s">
        <v>87</v>
      </c>
      <c r="AW203" s="13" t="s">
        <v>4</v>
      </c>
      <c r="AX203" s="13" t="s">
        <v>85</v>
      </c>
      <c r="AY203" s="245" t="s">
        <v>140</v>
      </c>
    </row>
    <row r="204" s="2" customFormat="1" ht="24.15" customHeight="1">
      <c r="A204" s="39"/>
      <c r="B204" s="40"/>
      <c r="C204" s="220" t="s">
        <v>237</v>
      </c>
      <c r="D204" s="220" t="s">
        <v>142</v>
      </c>
      <c r="E204" s="221" t="s">
        <v>238</v>
      </c>
      <c r="F204" s="222" t="s">
        <v>239</v>
      </c>
      <c r="G204" s="223" t="s">
        <v>145</v>
      </c>
      <c r="H204" s="224">
        <v>4444.0299999999997</v>
      </c>
      <c r="I204" s="225"/>
      <c r="J204" s="226">
        <f>ROUND(I204*H204,2)</f>
        <v>0</v>
      </c>
      <c r="K204" s="227"/>
      <c r="L204" s="45"/>
      <c r="M204" s="228" t="s">
        <v>1</v>
      </c>
      <c r="N204" s="229" t="s">
        <v>42</v>
      </c>
      <c r="O204" s="92"/>
      <c r="P204" s="230">
        <f>O204*H204</f>
        <v>0</v>
      </c>
      <c r="Q204" s="230">
        <v>0</v>
      </c>
      <c r="R204" s="230">
        <f>Q204*H204</f>
        <v>0</v>
      </c>
      <c r="S204" s="230">
        <v>0</v>
      </c>
      <c r="T204" s="231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2" t="s">
        <v>146</v>
      </c>
      <c r="AT204" s="232" t="s">
        <v>142</v>
      </c>
      <c r="AU204" s="232" t="s">
        <v>87</v>
      </c>
      <c r="AY204" s="18" t="s">
        <v>140</v>
      </c>
      <c r="BE204" s="233">
        <f>IF(N204="základní",J204,0)</f>
        <v>0</v>
      </c>
      <c r="BF204" s="233">
        <f>IF(N204="snížená",J204,0)</f>
        <v>0</v>
      </c>
      <c r="BG204" s="233">
        <f>IF(N204="zákl. přenesená",J204,0)</f>
        <v>0</v>
      </c>
      <c r="BH204" s="233">
        <f>IF(N204="sníž. přenesená",J204,0)</f>
        <v>0</v>
      </c>
      <c r="BI204" s="233">
        <f>IF(N204="nulová",J204,0)</f>
        <v>0</v>
      </c>
      <c r="BJ204" s="18" t="s">
        <v>85</v>
      </c>
      <c r="BK204" s="233">
        <f>ROUND(I204*H204,2)</f>
        <v>0</v>
      </c>
      <c r="BL204" s="18" t="s">
        <v>146</v>
      </c>
      <c r="BM204" s="232" t="s">
        <v>240</v>
      </c>
    </row>
    <row r="205" s="13" customFormat="1">
      <c r="A205" s="13"/>
      <c r="B205" s="234"/>
      <c r="C205" s="235"/>
      <c r="D205" s="236" t="s">
        <v>148</v>
      </c>
      <c r="E205" s="237" t="s">
        <v>1</v>
      </c>
      <c r="F205" s="238" t="s">
        <v>241</v>
      </c>
      <c r="G205" s="235"/>
      <c r="H205" s="239">
        <v>2222.4000000000001</v>
      </c>
      <c r="I205" s="240"/>
      <c r="J205" s="235"/>
      <c r="K205" s="235"/>
      <c r="L205" s="241"/>
      <c r="M205" s="242"/>
      <c r="N205" s="243"/>
      <c r="O205" s="243"/>
      <c r="P205" s="243"/>
      <c r="Q205" s="243"/>
      <c r="R205" s="243"/>
      <c r="S205" s="243"/>
      <c r="T205" s="24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5" t="s">
        <v>148</v>
      </c>
      <c r="AU205" s="245" t="s">
        <v>87</v>
      </c>
      <c r="AV205" s="13" t="s">
        <v>87</v>
      </c>
      <c r="AW205" s="13" t="s">
        <v>32</v>
      </c>
      <c r="AX205" s="13" t="s">
        <v>77</v>
      </c>
      <c r="AY205" s="245" t="s">
        <v>140</v>
      </c>
    </row>
    <row r="206" s="15" customFormat="1">
      <c r="A206" s="15"/>
      <c r="B206" s="256"/>
      <c r="C206" s="257"/>
      <c r="D206" s="236" t="s">
        <v>148</v>
      </c>
      <c r="E206" s="258" t="s">
        <v>1</v>
      </c>
      <c r="F206" s="259" t="s">
        <v>166</v>
      </c>
      <c r="G206" s="257"/>
      <c r="H206" s="260">
        <v>2222.4000000000001</v>
      </c>
      <c r="I206" s="261"/>
      <c r="J206" s="257"/>
      <c r="K206" s="257"/>
      <c r="L206" s="262"/>
      <c r="M206" s="263"/>
      <c r="N206" s="264"/>
      <c r="O206" s="264"/>
      <c r="P206" s="264"/>
      <c r="Q206" s="264"/>
      <c r="R206" s="264"/>
      <c r="S206" s="264"/>
      <c r="T206" s="26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6" t="s">
        <v>148</v>
      </c>
      <c r="AU206" s="266" t="s">
        <v>87</v>
      </c>
      <c r="AV206" s="15" t="s">
        <v>155</v>
      </c>
      <c r="AW206" s="15" t="s">
        <v>32</v>
      </c>
      <c r="AX206" s="15" t="s">
        <v>77</v>
      </c>
      <c r="AY206" s="266" t="s">
        <v>140</v>
      </c>
    </row>
    <row r="207" s="14" customFormat="1">
      <c r="A207" s="14"/>
      <c r="B207" s="246"/>
      <c r="C207" s="247"/>
      <c r="D207" s="236" t="s">
        <v>148</v>
      </c>
      <c r="E207" s="248" t="s">
        <v>1</v>
      </c>
      <c r="F207" s="249" t="s">
        <v>164</v>
      </c>
      <c r="G207" s="247"/>
      <c r="H207" s="248" t="s">
        <v>1</v>
      </c>
      <c r="I207" s="250"/>
      <c r="J207" s="247"/>
      <c r="K207" s="247"/>
      <c r="L207" s="251"/>
      <c r="M207" s="252"/>
      <c r="N207" s="253"/>
      <c r="O207" s="253"/>
      <c r="P207" s="253"/>
      <c r="Q207" s="253"/>
      <c r="R207" s="253"/>
      <c r="S207" s="253"/>
      <c r="T207" s="25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5" t="s">
        <v>148</v>
      </c>
      <c r="AU207" s="255" t="s">
        <v>87</v>
      </c>
      <c r="AV207" s="14" t="s">
        <v>85</v>
      </c>
      <c r="AW207" s="14" t="s">
        <v>32</v>
      </c>
      <c r="AX207" s="14" t="s">
        <v>77</v>
      </c>
      <c r="AY207" s="255" t="s">
        <v>140</v>
      </c>
    </row>
    <row r="208" s="13" customFormat="1">
      <c r="A208" s="13"/>
      <c r="B208" s="234"/>
      <c r="C208" s="235"/>
      <c r="D208" s="236" t="s">
        <v>148</v>
      </c>
      <c r="E208" s="237" t="s">
        <v>1</v>
      </c>
      <c r="F208" s="238" t="s">
        <v>242</v>
      </c>
      <c r="G208" s="235"/>
      <c r="H208" s="239">
        <v>2175.0100000000002</v>
      </c>
      <c r="I208" s="240"/>
      <c r="J208" s="235"/>
      <c r="K208" s="235"/>
      <c r="L208" s="241"/>
      <c r="M208" s="242"/>
      <c r="N208" s="243"/>
      <c r="O208" s="243"/>
      <c r="P208" s="243"/>
      <c r="Q208" s="243"/>
      <c r="R208" s="243"/>
      <c r="S208" s="243"/>
      <c r="T208" s="24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5" t="s">
        <v>148</v>
      </c>
      <c r="AU208" s="245" t="s">
        <v>87</v>
      </c>
      <c r="AV208" s="13" t="s">
        <v>87</v>
      </c>
      <c r="AW208" s="13" t="s">
        <v>32</v>
      </c>
      <c r="AX208" s="13" t="s">
        <v>77</v>
      </c>
      <c r="AY208" s="245" t="s">
        <v>140</v>
      </c>
    </row>
    <row r="209" s="15" customFormat="1">
      <c r="A209" s="15"/>
      <c r="B209" s="256"/>
      <c r="C209" s="257"/>
      <c r="D209" s="236" t="s">
        <v>148</v>
      </c>
      <c r="E209" s="258" t="s">
        <v>1</v>
      </c>
      <c r="F209" s="259" t="s">
        <v>166</v>
      </c>
      <c r="G209" s="257"/>
      <c r="H209" s="260">
        <v>2175.0100000000002</v>
      </c>
      <c r="I209" s="261"/>
      <c r="J209" s="257"/>
      <c r="K209" s="257"/>
      <c r="L209" s="262"/>
      <c r="M209" s="263"/>
      <c r="N209" s="264"/>
      <c r="O209" s="264"/>
      <c r="P209" s="264"/>
      <c r="Q209" s="264"/>
      <c r="R209" s="264"/>
      <c r="S209" s="264"/>
      <c r="T209" s="26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6" t="s">
        <v>148</v>
      </c>
      <c r="AU209" s="266" t="s">
        <v>87</v>
      </c>
      <c r="AV209" s="15" t="s">
        <v>155</v>
      </c>
      <c r="AW209" s="15" t="s">
        <v>32</v>
      </c>
      <c r="AX209" s="15" t="s">
        <v>77</v>
      </c>
      <c r="AY209" s="266" t="s">
        <v>140</v>
      </c>
    </row>
    <row r="210" s="14" customFormat="1">
      <c r="A210" s="14"/>
      <c r="B210" s="246"/>
      <c r="C210" s="247"/>
      <c r="D210" s="236" t="s">
        <v>148</v>
      </c>
      <c r="E210" s="248" t="s">
        <v>1</v>
      </c>
      <c r="F210" s="249" t="s">
        <v>167</v>
      </c>
      <c r="G210" s="247"/>
      <c r="H210" s="248" t="s">
        <v>1</v>
      </c>
      <c r="I210" s="250"/>
      <c r="J210" s="247"/>
      <c r="K210" s="247"/>
      <c r="L210" s="251"/>
      <c r="M210" s="252"/>
      <c r="N210" s="253"/>
      <c r="O210" s="253"/>
      <c r="P210" s="253"/>
      <c r="Q210" s="253"/>
      <c r="R210" s="253"/>
      <c r="S210" s="253"/>
      <c r="T210" s="25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5" t="s">
        <v>148</v>
      </c>
      <c r="AU210" s="255" t="s">
        <v>87</v>
      </c>
      <c r="AV210" s="14" t="s">
        <v>85</v>
      </c>
      <c r="AW210" s="14" t="s">
        <v>32</v>
      </c>
      <c r="AX210" s="14" t="s">
        <v>77</v>
      </c>
      <c r="AY210" s="255" t="s">
        <v>140</v>
      </c>
    </row>
    <row r="211" s="13" customFormat="1">
      <c r="A211" s="13"/>
      <c r="B211" s="234"/>
      <c r="C211" s="235"/>
      <c r="D211" s="236" t="s">
        <v>148</v>
      </c>
      <c r="E211" s="237" t="s">
        <v>1</v>
      </c>
      <c r="F211" s="238" t="s">
        <v>243</v>
      </c>
      <c r="G211" s="235"/>
      <c r="H211" s="239">
        <v>15.539999999999999</v>
      </c>
      <c r="I211" s="240"/>
      <c r="J211" s="235"/>
      <c r="K211" s="235"/>
      <c r="L211" s="241"/>
      <c r="M211" s="242"/>
      <c r="N211" s="243"/>
      <c r="O211" s="243"/>
      <c r="P211" s="243"/>
      <c r="Q211" s="243"/>
      <c r="R211" s="243"/>
      <c r="S211" s="243"/>
      <c r="T211" s="24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5" t="s">
        <v>148</v>
      </c>
      <c r="AU211" s="245" t="s">
        <v>87</v>
      </c>
      <c r="AV211" s="13" t="s">
        <v>87</v>
      </c>
      <c r="AW211" s="13" t="s">
        <v>32</v>
      </c>
      <c r="AX211" s="13" t="s">
        <v>77</v>
      </c>
      <c r="AY211" s="245" t="s">
        <v>140</v>
      </c>
    </row>
    <row r="212" s="15" customFormat="1">
      <c r="A212" s="15"/>
      <c r="B212" s="256"/>
      <c r="C212" s="257"/>
      <c r="D212" s="236" t="s">
        <v>148</v>
      </c>
      <c r="E212" s="258" t="s">
        <v>1</v>
      </c>
      <c r="F212" s="259" t="s">
        <v>166</v>
      </c>
      <c r="G212" s="257"/>
      <c r="H212" s="260">
        <v>15.539999999999999</v>
      </c>
      <c r="I212" s="261"/>
      <c r="J212" s="257"/>
      <c r="K212" s="257"/>
      <c r="L212" s="262"/>
      <c r="M212" s="263"/>
      <c r="N212" s="264"/>
      <c r="O212" s="264"/>
      <c r="P212" s="264"/>
      <c r="Q212" s="264"/>
      <c r="R212" s="264"/>
      <c r="S212" s="264"/>
      <c r="T212" s="26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6" t="s">
        <v>148</v>
      </c>
      <c r="AU212" s="266" t="s">
        <v>87</v>
      </c>
      <c r="AV212" s="15" t="s">
        <v>155</v>
      </c>
      <c r="AW212" s="15" t="s">
        <v>32</v>
      </c>
      <c r="AX212" s="15" t="s">
        <v>77</v>
      </c>
      <c r="AY212" s="266" t="s">
        <v>140</v>
      </c>
    </row>
    <row r="213" s="14" customFormat="1">
      <c r="A213" s="14"/>
      <c r="B213" s="246"/>
      <c r="C213" s="247"/>
      <c r="D213" s="236" t="s">
        <v>148</v>
      </c>
      <c r="E213" s="248" t="s">
        <v>1</v>
      </c>
      <c r="F213" s="249" t="s">
        <v>169</v>
      </c>
      <c r="G213" s="247"/>
      <c r="H213" s="248" t="s">
        <v>1</v>
      </c>
      <c r="I213" s="250"/>
      <c r="J213" s="247"/>
      <c r="K213" s="247"/>
      <c r="L213" s="251"/>
      <c r="M213" s="252"/>
      <c r="N213" s="253"/>
      <c r="O213" s="253"/>
      <c r="P213" s="253"/>
      <c r="Q213" s="253"/>
      <c r="R213" s="253"/>
      <c r="S213" s="253"/>
      <c r="T213" s="25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5" t="s">
        <v>148</v>
      </c>
      <c r="AU213" s="255" t="s">
        <v>87</v>
      </c>
      <c r="AV213" s="14" t="s">
        <v>85</v>
      </c>
      <c r="AW213" s="14" t="s">
        <v>32</v>
      </c>
      <c r="AX213" s="14" t="s">
        <v>77</v>
      </c>
      <c r="AY213" s="255" t="s">
        <v>140</v>
      </c>
    </row>
    <row r="214" s="13" customFormat="1">
      <c r="A214" s="13"/>
      <c r="B214" s="234"/>
      <c r="C214" s="235"/>
      <c r="D214" s="236" t="s">
        <v>148</v>
      </c>
      <c r="E214" s="237" t="s">
        <v>1</v>
      </c>
      <c r="F214" s="238" t="s">
        <v>243</v>
      </c>
      <c r="G214" s="235"/>
      <c r="H214" s="239">
        <v>15.539999999999999</v>
      </c>
      <c r="I214" s="240"/>
      <c r="J214" s="235"/>
      <c r="K214" s="235"/>
      <c r="L214" s="241"/>
      <c r="M214" s="242"/>
      <c r="N214" s="243"/>
      <c r="O214" s="243"/>
      <c r="P214" s="243"/>
      <c r="Q214" s="243"/>
      <c r="R214" s="243"/>
      <c r="S214" s="243"/>
      <c r="T214" s="24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5" t="s">
        <v>148</v>
      </c>
      <c r="AU214" s="245" t="s">
        <v>87</v>
      </c>
      <c r="AV214" s="13" t="s">
        <v>87</v>
      </c>
      <c r="AW214" s="13" t="s">
        <v>32</v>
      </c>
      <c r="AX214" s="13" t="s">
        <v>77</v>
      </c>
      <c r="AY214" s="245" t="s">
        <v>140</v>
      </c>
    </row>
    <row r="215" s="15" customFormat="1">
      <c r="A215" s="15"/>
      <c r="B215" s="256"/>
      <c r="C215" s="257"/>
      <c r="D215" s="236" t="s">
        <v>148</v>
      </c>
      <c r="E215" s="258" t="s">
        <v>1</v>
      </c>
      <c r="F215" s="259" t="s">
        <v>166</v>
      </c>
      <c r="G215" s="257"/>
      <c r="H215" s="260">
        <v>15.539999999999999</v>
      </c>
      <c r="I215" s="261"/>
      <c r="J215" s="257"/>
      <c r="K215" s="257"/>
      <c r="L215" s="262"/>
      <c r="M215" s="263"/>
      <c r="N215" s="264"/>
      <c r="O215" s="264"/>
      <c r="P215" s="264"/>
      <c r="Q215" s="264"/>
      <c r="R215" s="264"/>
      <c r="S215" s="264"/>
      <c r="T215" s="26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6" t="s">
        <v>148</v>
      </c>
      <c r="AU215" s="266" t="s">
        <v>87</v>
      </c>
      <c r="AV215" s="15" t="s">
        <v>155</v>
      </c>
      <c r="AW215" s="15" t="s">
        <v>32</v>
      </c>
      <c r="AX215" s="15" t="s">
        <v>77</v>
      </c>
      <c r="AY215" s="266" t="s">
        <v>140</v>
      </c>
    </row>
    <row r="216" s="14" customFormat="1">
      <c r="A216" s="14"/>
      <c r="B216" s="246"/>
      <c r="C216" s="247"/>
      <c r="D216" s="236" t="s">
        <v>148</v>
      </c>
      <c r="E216" s="248" t="s">
        <v>1</v>
      </c>
      <c r="F216" s="249" t="s">
        <v>170</v>
      </c>
      <c r="G216" s="247"/>
      <c r="H216" s="248" t="s">
        <v>1</v>
      </c>
      <c r="I216" s="250"/>
      <c r="J216" s="247"/>
      <c r="K216" s="247"/>
      <c r="L216" s="251"/>
      <c r="M216" s="252"/>
      <c r="N216" s="253"/>
      <c r="O216" s="253"/>
      <c r="P216" s="253"/>
      <c r="Q216" s="253"/>
      <c r="R216" s="253"/>
      <c r="S216" s="253"/>
      <c r="T216" s="25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5" t="s">
        <v>148</v>
      </c>
      <c r="AU216" s="255" t="s">
        <v>87</v>
      </c>
      <c r="AV216" s="14" t="s">
        <v>85</v>
      </c>
      <c r="AW216" s="14" t="s">
        <v>32</v>
      </c>
      <c r="AX216" s="14" t="s">
        <v>77</v>
      </c>
      <c r="AY216" s="255" t="s">
        <v>140</v>
      </c>
    </row>
    <row r="217" s="13" customFormat="1">
      <c r="A217" s="13"/>
      <c r="B217" s="234"/>
      <c r="C217" s="235"/>
      <c r="D217" s="236" t="s">
        <v>148</v>
      </c>
      <c r="E217" s="237" t="s">
        <v>1</v>
      </c>
      <c r="F217" s="238" t="s">
        <v>243</v>
      </c>
      <c r="G217" s="235"/>
      <c r="H217" s="239">
        <v>15.539999999999999</v>
      </c>
      <c r="I217" s="240"/>
      <c r="J217" s="235"/>
      <c r="K217" s="235"/>
      <c r="L217" s="241"/>
      <c r="M217" s="242"/>
      <c r="N217" s="243"/>
      <c r="O217" s="243"/>
      <c r="P217" s="243"/>
      <c r="Q217" s="243"/>
      <c r="R217" s="243"/>
      <c r="S217" s="243"/>
      <c r="T217" s="24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5" t="s">
        <v>148</v>
      </c>
      <c r="AU217" s="245" t="s">
        <v>87</v>
      </c>
      <c r="AV217" s="13" t="s">
        <v>87</v>
      </c>
      <c r="AW217" s="13" t="s">
        <v>32</v>
      </c>
      <c r="AX217" s="13" t="s">
        <v>77</v>
      </c>
      <c r="AY217" s="245" t="s">
        <v>140</v>
      </c>
    </row>
    <row r="218" s="15" customFormat="1">
      <c r="A218" s="15"/>
      <c r="B218" s="256"/>
      <c r="C218" s="257"/>
      <c r="D218" s="236" t="s">
        <v>148</v>
      </c>
      <c r="E218" s="258" t="s">
        <v>1</v>
      </c>
      <c r="F218" s="259" t="s">
        <v>166</v>
      </c>
      <c r="G218" s="257"/>
      <c r="H218" s="260">
        <v>15.539999999999999</v>
      </c>
      <c r="I218" s="261"/>
      <c r="J218" s="257"/>
      <c r="K218" s="257"/>
      <c r="L218" s="262"/>
      <c r="M218" s="263"/>
      <c r="N218" s="264"/>
      <c r="O218" s="264"/>
      <c r="P218" s="264"/>
      <c r="Q218" s="264"/>
      <c r="R218" s="264"/>
      <c r="S218" s="264"/>
      <c r="T218" s="26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6" t="s">
        <v>148</v>
      </c>
      <c r="AU218" s="266" t="s">
        <v>87</v>
      </c>
      <c r="AV218" s="15" t="s">
        <v>155</v>
      </c>
      <c r="AW218" s="15" t="s">
        <v>32</v>
      </c>
      <c r="AX218" s="15" t="s">
        <v>77</v>
      </c>
      <c r="AY218" s="266" t="s">
        <v>140</v>
      </c>
    </row>
    <row r="219" s="16" customFormat="1">
      <c r="A219" s="16"/>
      <c r="B219" s="267"/>
      <c r="C219" s="268"/>
      <c r="D219" s="236" t="s">
        <v>148</v>
      </c>
      <c r="E219" s="269" t="s">
        <v>1</v>
      </c>
      <c r="F219" s="270" t="s">
        <v>171</v>
      </c>
      <c r="G219" s="268"/>
      <c r="H219" s="271">
        <v>4444.0299999999997</v>
      </c>
      <c r="I219" s="272"/>
      <c r="J219" s="268"/>
      <c r="K219" s="268"/>
      <c r="L219" s="273"/>
      <c r="M219" s="274"/>
      <c r="N219" s="275"/>
      <c r="O219" s="275"/>
      <c r="P219" s="275"/>
      <c r="Q219" s="275"/>
      <c r="R219" s="275"/>
      <c r="S219" s="275"/>
      <c r="T219" s="276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T219" s="277" t="s">
        <v>148</v>
      </c>
      <c r="AU219" s="277" t="s">
        <v>87</v>
      </c>
      <c r="AV219" s="16" t="s">
        <v>146</v>
      </c>
      <c r="AW219" s="16" t="s">
        <v>32</v>
      </c>
      <c r="AX219" s="16" t="s">
        <v>85</v>
      </c>
      <c r="AY219" s="277" t="s">
        <v>140</v>
      </c>
    </row>
    <row r="220" s="14" customFormat="1">
      <c r="A220" s="14"/>
      <c r="B220" s="246"/>
      <c r="C220" s="247"/>
      <c r="D220" s="236" t="s">
        <v>148</v>
      </c>
      <c r="E220" s="248" t="s">
        <v>1</v>
      </c>
      <c r="F220" s="249" t="s">
        <v>154</v>
      </c>
      <c r="G220" s="247"/>
      <c r="H220" s="248" t="s">
        <v>1</v>
      </c>
      <c r="I220" s="250"/>
      <c r="J220" s="247"/>
      <c r="K220" s="247"/>
      <c r="L220" s="251"/>
      <c r="M220" s="252"/>
      <c r="N220" s="253"/>
      <c r="O220" s="253"/>
      <c r="P220" s="253"/>
      <c r="Q220" s="253"/>
      <c r="R220" s="253"/>
      <c r="S220" s="253"/>
      <c r="T220" s="25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5" t="s">
        <v>148</v>
      </c>
      <c r="AU220" s="255" t="s">
        <v>87</v>
      </c>
      <c r="AV220" s="14" t="s">
        <v>85</v>
      </c>
      <c r="AW220" s="14" t="s">
        <v>32</v>
      </c>
      <c r="AX220" s="14" t="s">
        <v>77</v>
      </c>
      <c r="AY220" s="255" t="s">
        <v>140</v>
      </c>
    </row>
    <row r="221" s="2" customFormat="1" ht="24.15" customHeight="1">
      <c r="A221" s="39"/>
      <c r="B221" s="40"/>
      <c r="C221" s="220" t="s">
        <v>244</v>
      </c>
      <c r="D221" s="220" t="s">
        <v>142</v>
      </c>
      <c r="E221" s="221" t="s">
        <v>245</v>
      </c>
      <c r="F221" s="222" t="s">
        <v>246</v>
      </c>
      <c r="G221" s="223" t="s">
        <v>145</v>
      </c>
      <c r="H221" s="224">
        <v>1628</v>
      </c>
      <c r="I221" s="225"/>
      <c r="J221" s="226">
        <f>ROUND(I221*H221,2)</f>
        <v>0</v>
      </c>
      <c r="K221" s="227"/>
      <c r="L221" s="45"/>
      <c r="M221" s="228" t="s">
        <v>1</v>
      </c>
      <c r="N221" s="229" t="s">
        <v>42</v>
      </c>
      <c r="O221" s="92"/>
      <c r="P221" s="230">
        <f>O221*H221</f>
        <v>0</v>
      </c>
      <c r="Q221" s="230">
        <v>0</v>
      </c>
      <c r="R221" s="230">
        <f>Q221*H221</f>
        <v>0</v>
      </c>
      <c r="S221" s="230">
        <v>0</v>
      </c>
      <c r="T221" s="231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2" t="s">
        <v>146</v>
      </c>
      <c r="AT221" s="232" t="s">
        <v>142</v>
      </c>
      <c r="AU221" s="232" t="s">
        <v>87</v>
      </c>
      <c r="AY221" s="18" t="s">
        <v>140</v>
      </c>
      <c r="BE221" s="233">
        <f>IF(N221="základní",J221,0)</f>
        <v>0</v>
      </c>
      <c r="BF221" s="233">
        <f>IF(N221="snížená",J221,0)</f>
        <v>0</v>
      </c>
      <c r="BG221" s="233">
        <f>IF(N221="zákl. přenesená",J221,0)</f>
        <v>0</v>
      </c>
      <c r="BH221" s="233">
        <f>IF(N221="sníž. přenesená",J221,0)</f>
        <v>0</v>
      </c>
      <c r="BI221" s="233">
        <f>IF(N221="nulová",J221,0)</f>
        <v>0</v>
      </c>
      <c r="BJ221" s="18" t="s">
        <v>85</v>
      </c>
      <c r="BK221" s="233">
        <f>ROUND(I221*H221,2)</f>
        <v>0</v>
      </c>
      <c r="BL221" s="18" t="s">
        <v>146</v>
      </c>
      <c r="BM221" s="232" t="s">
        <v>247</v>
      </c>
    </row>
    <row r="222" s="2" customFormat="1" ht="16.5" customHeight="1">
      <c r="A222" s="39"/>
      <c r="B222" s="40"/>
      <c r="C222" s="220" t="s">
        <v>248</v>
      </c>
      <c r="D222" s="220" t="s">
        <v>142</v>
      </c>
      <c r="E222" s="221" t="s">
        <v>249</v>
      </c>
      <c r="F222" s="222" t="s">
        <v>250</v>
      </c>
      <c r="G222" s="223" t="s">
        <v>145</v>
      </c>
      <c r="H222" s="224">
        <v>1628</v>
      </c>
      <c r="I222" s="225"/>
      <c r="J222" s="226">
        <f>ROUND(I222*H222,2)</f>
        <v>0</v>
      </c>
      <c r="K222" s="227"/>
      <c r="L222" s="45"/>
      <c r="M222" s="228" t="s">
        <v>1</v>
      </c>
      <c r="N222" s="229" t="s">
        <v>42</v>
      </c>
      <c r="O222" s="92"/>
      <c r="P222" s="230">
        <f>O222*H222</f>
        <v>0</v>
      </c>
      <c r="Q222" s="230">
        <v>0</v>
      </c>
      <c r="R222" s="230">
        <f>Q222*H222</f>
        <v>0</v>
      </c>
      <c r="S222" s="230">
        <v>0</v>
      </c>
      <c r="T222" s="231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2" t="s">
        <v>146</v>
      </c>
      <c r="AT222" s="232" t="s">
        <v>142</v>
      </c>
      <c r="AU222" s="232" t="s">
        <v>87</v>
      </c>
      <c r="AY222" s="18" t="s">
        <v>140</v>
      </c>
      <c r="BE222" s="233">
        <f>IF(N222="základní",J222,0)</f>
        <v>0</v>
      </c>
      <c r="BF222" s="233">
        <f>IF(N222="snížená",J222,0)</f>
        <v>0</v>
      </c>
      <c r="BG222" s="233">
        <f>IF(N222="zákl. přenesená",J222,0)</f>
        <v>0</v>
      </c>
      <c r="BH222" s="233">
        <f>IF(N222="sníž. přenesená",J222,0)</f>
        <v>0</v>
      </c>
      <c r="BI222" s="233">
        <f>IF(N222="nulová",J222,0)</f>
        <v>0</v>
      </c>
      <c r="BJ222" s="18" t="s">
        <v>85</v>
      </c>
      <c r="BK222" s="233">
        <f>ROUND(I222*H222,2)</f>
        <v>0</v>
      </c>
      <c r="BL222" s="18" t="s">
        <v>146</v>
      </c>
      <c r="BM222" s="232" t="s">
        <v>251</v>
      </c>
    </row>
    <row r="223" s="2" customFormat="1" ht="33" customHeight="1">
      <c r="A223" s="39"/>
      <c r="B223" s="40"/>
      <c r="C223" s="220" t="s">
        <v>252</v>
      </c>
      <c r="D223" s="220" t="s">
        <v>142</v>
      </c>
      <c r="E223" s="221" t="s">
        <v>253</v>
      </c>
      <c r="F223" s="222" t="s">
        <v>254</v>
      </c>
      <c r="G223" s="223" t="s">
        <v>145</v>
      </c>
      <c r="H223" s="224">
        <v>1628</v>
      </c>
      <c r="I223" s="225"/>
      <c r="J223" s="226">
        <f>ROUND(I223*H223,2)</f>
        <v>0</v>
      </c>
      <c r="K223" s="227"/>
      <c r="L223" s="45"/>
      <c r="M223" s="228" t="s">
        <v>1</v>
      </c>
      <c r="N223" s="229" t="s">
        <v>42</v>
      </c>
      <c r="O223" s="92"/>
      <c r="P223" s="230">
        <f>O223*H223</f>
        <v>0</v>
      </c>
      <c r="Q223" s="230">
        <v>0</v>
      </c>
      <c r="R223" s="230">
        <f>Q223*H223</f>
        <v>0</v>
      </c>
      <c r="S223" s="230">
        <v>0</v>
      </c>
      <c r="T223" s="231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2" t="s">
        <v>146</v>
      </c>
      <c r="AT223" s="232" t="s">
        <v>142</v>
      </c>
      <c r="AU223" s="232" t="s">
        <v>87</v>
      </c>
      <c r="AY223" s="18" t="s">
        <v>140</v>
      </c>
      <c r="BE223" s="233">
        <f>IF(N223="základní",J223,0)</f>
        <v>0</v>
      </c>
      <c r="BF223" s="233">
        <f>IF(N223="snížená",J223,0)</f>
        <v>0</v>
      </c>
      <c r="BG223" s="233">
        <f>IF(N223="zákl. přenesená",J223,0)</f>
        <v>0</v>
      </c>
      <c r="BH223" s="233">
        <f>IF(N223="sníž. přenesená",J223,0)</f>
        <v>0</v>
      </c>
      <c r="BI223" s="233">
        <f>IF(N223="nulová",J223,0)</f>
        <v>0</v>
      </c>
      <c r="BJ223" s="18" t="s">
        <v>85</v>
      </c>
      <c r="BK223" s="233">
        <f>ROUND(I223*H223,2)</f>
        <v>0</v>
      </c>
      <c r="BL223" s="18" t="s">
        <v>146</v>
      </c>
      <c r="BM223" s="232" t="s">
        <v>255</v>
      </c>
    </row>
    <row r="224" s="2" customFormat="1" ht="16.5" customHeight="1">
      <c r="A224" s="39"/>
      <c r="B224" s="40"/>
      <c r="C224" s="220" t="s">
        <v>7</v>
      </c>
      <c r="D224" s="220" t="s">
        <v>142</v>
      </c>
      <c r="E224" s="221" t="s">
        <v>256</v>
      </c>
      <c r="F224" s="222" t="s">
        <v>257</v>
      </c>
      <c r="G224" s="223" t="s">
        <v>145</v>
      </c>
      <c r="H224" s="224">
        <v>1628</v>
      </c>
      <c r="I224" s="225"/>
      <c r="J224" s="226">
        <f>ROUND(I224*H224,2)</f>
        <v>0</v>
      </c>
      <c r="K224" s="227"/>
      <c r="L224" s="45"/>
      <c r="M224" s="228" t="s">
        <v>1</v>
      </c>
      <c r="N224" s="229" t="s">
        <v>42</v>
      </c>
      <c r="O224" s="92"/>
      <c r="P224" s="230">
        <f>O224*H224</f>
        <v>0</v>
      </c>
      <c r="Q224" s="230">
        <v>0</v>
      </c>
      <c r="R224" s="230">
        <f>Q224*H224</f>
        <v>0</v>
      </c>
      <c r="S224" s="230">
        <v>0</v>
      </c>
      <c r="T224" s="231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2" t="s">
        <v>146</v>
      </c>
      <c r="AT224" s="232" t="s">
        <v>142</v>
      </c>
      <c r="AU224" s="232" t="s">
        <v>87</v>
      </c>
      <c r="AY224" s="18" t="s">
        <v>140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18" t="s">
        <v>85</v>
      </c>
      <c r="BK224" s="233">
        <f>ROUND(I224*H224,2)</f>
        <v>0</v>
      </c>
      <c r="BL224" s="18" t="s">
        <v>146</v>
      </c>
      <c r="BM224" s="232" t="s">
        <v>258</v>
      </c>
    </row>
    <row r="225" s="12" customFormat="1" ht="22.8" customHeight="1">
      <c r="A225" s="12"/>
      <c r="B225" s="204"/>
      <c r="C225" s="205"/>
      <c r="D225" s="206" t="s">
        <v>76</v>
      </c>
      <c r="E225" s="218" t="s">
        <v>146</v>
      </c>
      <c r="F225" s="218" t="s">
        <v>259</v>
      </c>
      <c r="G225" s="205"/>
      <c r="H225" s="205"/>
      <c r="I225" s="208"/>
      <c r="J225" s="219">
        <f>BK225</f>
        <v>0</v>
      </c>
      <c r="K225" s="205"/>
      <c r="L225" s="210"/>
      <c r="M225" s="211"/>
      <c r="N225" s="212"/>
      <c r="O225" s="212"/>
      <c r="P225" s="213">
        <f>SUM(P226:P251)</f>
        <v>0</v>
      </c>
      <c r="Q225" s="212"/>
      <c r="R225" s="213">
        <f>SUM(R226:R251)</f>
        <v>0.25747540000000002</v>
      </c>
      <c r="S225" s="212"/>
      <c r="T225" s="214">
        <f>SUM(T226:T251)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5" t="s">
        <v>85</v>
      </c>
      <c r="AT225" s="216" t="s">
        <v>76</v>
      </c>
      <c r="AU225" s="216" t="s">
        <v>85</v>
      </c>
      <c r="AY225" s="215" t="s">
        <v>140</v>
      </c>
      <c r="BK225" s="217">
        <f>SUM(BK226:BK251)</f>
        <v>0</v>
      </c>
    </row>
    <row r="226" s="2" customFormat="1" ht="16.5" customHeight="1">
      <c r="A226" s="39"/>
      <c r="B226" s="40"/>
      <c r="C226" s="220" t="s">
        <v>260</v>
      </c>
      <c r="D226" s="220" t="s">
        <v>142</v>
      </c>
      <c r="E226" s="221" t="s">
        <v>261</v>
      </c>
      <c r="F226" s="222" t="s">
        <v>262</v>
      </c>
      <c r="G226" s="223" t="s">
        <v>162</v>
      </c>
      <c r="H226" s="224">
        <v>6.9930000000000003</v>
      </c>
      <c r="I226" s="225"/>
      <c r="J226" s="226">
        <f>ROUND(I226*H226,2)</f>
        <v>0</v>
      </c>
      <c r="K226" s="227"/>
      <c r="L226" s="45"/>
      <c r="M226" s="228" t="s">
        <v>1</v>
      </c>
      <c r="N226" s="229" t="s">
        <v>42</v>
      </c>
      <c r="O226" s="92"/>
      <c r="P226" s="230">
        <f>O226*H226</f>
        <v>0</v>
      </c>
      <c r="Q226" s="230">
        <v>0</v>
      </c>
      <c r="R226" s="230">
        <f>Q226*H226</f>
        <v>0</v>
      </c>
      <c r="S226" s="230">
        <v>0</v>
      </c>
      <c r="T226" s="231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2" t="s">
        <v>146</v>
      </c>
      <c r="AT226" s="232" t="s">
        <v>142</v>
      </c>
      <c r="AU226" s="232" t="s">
        <v>87</v>
      </c>
      <c r="AY226" s="18" t="s">
        <v>140</v>
      </c>
      <c r="BE226" s="233">
        <f>IF(N226="základní",J226,0)</f>
        <v>0</v>
      </c>
      <c r="BF226" s="233">
        <f>IF(N226="snížená",J226,0)</f>
        <v>0</v>
      </c>
      <c r="BG226" s="233">
        <f>IF(N226="zákl. přenesená",J226,0)</f>
        <v>0</v>
      </c>
      <c r="BH226" s="233">
        <f>IF(N226="sníž. přenesená",J226,0)</f>
        <v>0</v>
      </c>
      <c r="BI226" s="233">
        <f>IF(N226="nulová",J226,0)</f>
        <v>0</v>
      </c>
      <c r="BJ226" s="18" t="s">
        <v>85</v>
      </c>
      <c r="BK226" s="233">
        <f>ROUND(I226*H226,2)</f>
        <v>0</v>
      </c>
      <c r="BL226" s="18" t="s">
        <v>146</v>
      </c>
      <c r="BM226" s="232" t="s">
        <v>263</v>
      </c>
    </row>
    <row r="227" s="14" customFormat="1">
      <c r="A227" s="14"/>
      <c r="B227" s="246"/>
      <c r="C227" s="247"/>
      <c r="D227" s="236" t="s">
        <v>148</v>
      </c>
      <c r="E227" s="248" t="s">
        <v>1</v>
      </c>
      <c r="F227" s="249" t="s">
        <v>167</v>
      </c>
      <c r="G227" s="247"/>
      <c r="H227" s="248" t="s">
        <v>1</v>
      </c>
      <c r="I227" s="250"/>
      <c r="J227" s="247"/>
      <c r="K227" s="247"/>
      <c r="L227" s="251"/>
      <c r="M227" s="252"/>
      <c r="N227" s="253"/>
      <c r="O227" s="253"/>
      <c r="P227" s="253"/>
      <c r="Q227" s="253"/>
      <c r="R227" s="253"/>
      <c r="S227" s="253"/>
      <c r="T227" s="25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5" t="s">
        <v>148</v>
      </c>
      <c r="AU227" s="255" t="s">
        <v>87</v>
      </c>
      <c r="AV227" s="14" t="s">
        <v>85</v>
      </c>
      <c r="AW227" s="14" t="s">
        <v>32</v>
      </c>
      <c r="AX227" s="14" t="s">
        <v>77</v>
      </c>
      <c r="AY227" s="255" t="s">
        <v>140</v>
      </c>
    </row>
    <row r="228" s="13" customFormat="1">
      <c r="A228" s="13"/>
      <c r="B228" s="234"/>
      <c r="C228" s="235"/>
      <c r="D228" s="236" t="s">
        <v>148</v>
      </c>
      <c r="E228" s="237" t="s">
        <v>1</v>
      </c>
      <c r="F228" s="238" t="s">
        <v>264</v>
      </c>
      <c r="G228" s="235"/>
      <c r="H228" s="239">
        <v>2.331</v>
      </c>
      <c r="I228" s="240"/>
      <c r="J228" s="235"/>
      <c r="K228" s="235"/>
      <c r="L228" s="241"/>
      <c r="M228" s="242"/>
      <c r="N228" s="243"/>
      <c r="O228" s="243"/>
      <c r="P228" s="243"/>
      <c r="Q228" s="243"/>
      <c r="R228" s="243"/>
      <c r="S228" s="243"/>
      <c r="T228" s="24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5" t="s">
        <v>148</v>
      </c>
      <c r="AU228" s="245" t="s">
        <v>87</v>
      </c>
      <c r="AV228" s="13" t="s">
        <v>87</v>
      </c>
      <c r="AW228" s="13" t="s">
        <v>32</v>
      </c>
      <c r="AX228" s="13" t="s">
        <v>77</v>
      </c>
      <c r="AY228" s="245" t="s">
        <v>140</v>
      </c>
    </row>
    <row r="229" s="15" customFormat="1">
      <c r="A229" s="15"/>
      <c r="B229" s="256"/>
      <c r="C229" s="257"/>
      <c r="D229" s="236" t="s">
        <v>148</v>
      </c>
      <c r="E229" s="258" t="s">
        <v>1</v>
      </c>
      <c r="F229" s="259" t="s">
        <v>166</v>
      </c>
      <c r="G229" s="257"/>
      <c r="H229" s="260">
        <v>2.331</v>
      </c>
      <c r="I229" s="261"/>
      <c r="J229" s="257"/>
      <c r="K229" s="257"/>
      <c r="L229" s="262"/>
      <c r="M229" s="263"/>
      <c r="N229" s="264"/>
      <c r="O229" s="264"/>
      <c r="P229" s="264"/>
      <c r="Q229" s="264"/>
      <c r="R229" s="264"/>
      <c r="S229" s="264"/>
      <c r="T229" s="26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6" t="s">
        <v>148</v>
      </c>
      <c r="AU229" s="266" t="s">
        <v>87</v>
      </c>
      <c r="AV229" s="15" t="s">
        <v>155</v>
      </c>
      <c r="AW229" s="15" t="s">
        <v>32</v>
      </c>
      <c r="AX229" s="15" t="s">
        <v>77</v>
      </c>
      <c r="AY229" s="266" t="s">
        <v>140</v>
      </c>
    </row>
    <row r="230" s="14" customFormat="1">
      <c r="A230" s="14"/>
      <c r="B230" s="246"/>
      <c r="C230" s="247"/>
      <c r="D230" s="236" t="s">
        <v>148</v>
      </c>
      <c r="E230" s="248" t="s">
        <v>1</v>
      </c>
      <c r="F230" s="249" t="s">
        <v>169</v>
      </c>
      <c r="G230" s="247"/>
      <c r="H230" s="248" t="s">
        <v>1</v>
      </c>
      <c r="I230" s="250"/>
      <c r="J230" s="247"/>
      <c r="K230" s="247"/>
      <c r="L230" s="251"/>
      <c r="M230" s="252"/>
      <c r="N230" s="253"/>
      <c r="O230" s="253"/>
      <c r="P230" s="253"/>
      <c r="Q230" s="253"/>
      <c r="R230" s="253"/>
      <c r="S230" s="253"/>
      <c r="T230" s="25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5" t="s">
        <v>148</v>
      </c>
      <c r="AU230" s="255" t="s">
        <v>87</v>
      </c>
      <c r="AV230" s="14" t="s">
        <v>85</v>
      </c>
      <c r="AW230" s="14" t="s">
        <v>32</v>
      </c>
      <c r="AX230" s="14" t="s">
        <v>77</v>
      </c>
      <c r="AY230" s="255" t="s">
        <v>140</v>
      </c>
    </row>
    <row r="231" s="13" customFormat="1">
      <c r="A231" s="13"/>
      <c r="B231" s="234"/>
      <c r="C231" s="235"/>
      <c r="D231" s="236" t="s">
        <v>148</v>
      </c>
      <c r="E231" s="237" t="s">
        <v>1</v>
      </c>
      <c r="F231" s="238" t="s">
        <v>264</v>
      </c>
      <c r="G231" s="235"/>
      <c r="H231" s="239">
        <v>2.331</v>
      </c>
      <c r="I231" s="240"/>
      <c r="J231" s="235"/>
      <c r="K231" s="235"/>
      <c r="L231" s="241"/>
      <c r="M231" s="242"/>
      <c r="N231" s="243"/>
      <c r="O231" s="243"/>
      <c r="P231" s="243"/>
      <c r="Q231" s="243"/>
      <c r="R231" s="243"/>
      <c r="S231" s="243"/>
      <c r="T231" s="24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5" t="s">
        <v>148</v>
      </c>
      <c r="AU231" s="245" t="s">
        <v>87</v>
      </c>
      <c r="AV231" s="13" t="s">
        <v>87</v>
      </c>
      <c r="AW231" s="13" t="s">
        <v>32</v>
      </c>
      <c r="AX231" s="13" t="s">
        <v>77</v>
      </c>
      <c r="AY231" s="245" t="s">
        <v>140</v>
      </c>
    </row>
    <row r="232" s="15" customFormat="1">
      <c r="A232" s="15"/>
      <c r="B232" s="256"/>
      <c r="C232" s="257"/>
      <c r="D232" s="236" t="s">
        <v>148</v>
      </c>
      <c r="E232" s="258" t="s">
        <v>1</v>
      </c>
      <c r="F232" s="259" t="s">
        <v>166</v>
      </c>
      <c r="G232" s="257"/>
      <c r="H232" s="260">
        <v>2.331</v>
      </c>
      <c r="I232" s="261"/>
      <c r="J232" s="257"/>
      <c r="K232" s="257"/>
      <c r="L232" s="262"/>
      <c r="M232" s="263"/>
      <c r="N232" s="264"/>
      <c r="O232" s="264"/>
      <c r="P232" s="264"/>
      <c r="Q232" s="264"/>
      <c r="R232" s="264"/>
      <c r="S232" s="264"/>
      <c r="T232" s="26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6" t="s">
        <v>148</v>
      </c>
      <c r="AU232" s="266" t="s">
        <v>87</v>
      </c>
      <c r="AV232" s="15" t="s">
        <v>155</v>
      </c>
      <c r="AW232" s="15" t="s">
        <v>32</v>
      </c>
      <c r="AX232" s="15" t="s">
        <v>77</v>
      </c>
      <c r="AY232" s="266" t="s">
        <v>140</v>
      </c>
    </row>
    <row r="233" s="14" customFormat="1">
      <c r="A233" s="14"/>
      <c r="B233" s="246"/>
      <c r="C233" s="247"/>
      <c r="D233" s="236" t="s">
        <v>148</v>
      </c>
      <c r="E233" s="248" t="s">
        <v>1</v>
      </c>
      <c r="F233" s="249" t="s">
        <v>170</v>
      </c>
      <c r="G233" s="247"/>
      <c r="H233" s="248" t="s">
        <v>1</v>
      </c>
      <c r="I233" s="250"/>
      <c r="J233" s="247"/>
      <c r="K233" s="247"/>
      <c r="L233" s="251"/>
      <c r="M233" s="252"/>
      <c r="N233" s="253"/>
      <c r="O233" s="253"/>
      <c r="P233" s="253"/>
      <c r="Q233" s="253"/>
      <c r="R233" s="253"/>
      <c r="S233" s="253"/>
      <c r="T233" s="25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5" t="s">
        <v>148</v>
      </c>
      <c r="AU233" s="255" t="s">
        <v>87</v>
      </c>
      <c r="AV233" s="14" t="s">
        <v>85</v>
      </c>
      <c r="AW233" s="14" t="s">
        <v>32</v>
      </c>
      <c r="AX233" s="14" t="s">
        <v>77</v>
      </c>
      <c r="AY233" s="255" t="s">
        <v>140</v>
      </c>
    </row>
    <row r="234" s="13" customFormat="1">
      <c r="A234" s="13"/>
      <c r="B234" s="234"/>
      <c r="C234" s="235"/>
      <c r="D234" s="236" t="s">
        <v>148</v>
      </c>
      <c r="E234" s="237" t="s">
        <v>1</v>
      </c>
      <c r="F234" s="238" t="s">
        <v>264</v>
      </c>
      <c r="G234" s="235"/>
      <c r="H234" s="239">
        <v>2.331</v>
      </c>
      <c r="I234" s="240"/>
      <c r="J234" s="235"/>
      <c r="K234" s="235"/>
      <c r="L234" s="241"/>
      <c r="M234" s="242"/>
      <c r="N234" s="243"/>
      <c r="O234" s="243"/>
      <c r="P234" s="243"/>
      <c r="Q234" s="243"/>
      <c r="R234" s="243"/>
      <c r="S234" s="243"/>
      <c r="T234" s="24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5" t="s">
        <v>148</v>
      </c>
      <c r="AU234" s="245" t="s">
        <v>87</v>
      </c>
      <c r="AV234" s="13" t="s">
        <v>87</v>
      </c>
      <c r="AW234" s="13" t="s">
        <v>32</v>
      </c>
      <c r="AX234" s="13" t="s">
        <v>77</v>
      </c>
      <c r="AY234" s="245" t="s">
        <v>140</v>
      </c>
    </row>
    <row r="235" s="15" customFormat="1">
      <c r="A235" s="15"/>
      <c r="B235" s="256"/>
      <c r="C235" s="257"/>
      <c r="D235" s="236" t="s">
        <v>148</v>
      </c>
      <c r="E235" s="258" t="s">
        <v>1</v>
      </c>
      <c r="F235" s="259" t="s">
        <v>166</v>
      </c>
      <c r="G235" s="257"/>
      <c r="H235" s="260">
        <v>2.331</v>
      </c>
      <c r="I235" s="261"/>
      <c r="J235" s="257"/>
      <c r="K235" s="257"/>
      <c r="L235" s="262"/>
      <c r="M235" s="263"/>
      <c r="N235" s="264"/>
      <c r="O235" s="264"/>
      <c r="P235" s="264"/>
      <c r="Q235" s="264"/>
      <c r="R235" s="264"/>
      <c r="S235" s="264"/>
      <c r="T235" s="26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6" t="s">
        <v>148</v>
      </c>
      <c r="AU235" s="266" t="s">
        <v>87</v>
      </c>
      <c r="AV235" s="15" t="s">
        <v>155</v>
      </c>
      <c r="AW235" s="15" t="s">
        <v>32</v>
      </c>
      <c r="AX235" s="15" t="s">
        <v>77</v>
      </c>
      <c r="AY235" s="266" t="s">
        <v>140</v>
      </c>
    </row>
    <row r="236" s="16" customFormat="1">
      <c r="A236" s="16"/>
      <c r="B236" s="267"/>
      <c r="C236" s="268"/>
      <c r="D236" s="236" t="s">
        <v>148</v>
      </c>
      <c r="E236" s="269" t="s">
        <v>1</v>
      </c>
      <c r="F236" s="270" t="s">
        <v>171</v>
      </c>
      <c r="G236" s="268"/>
      <c r="H236" s="271">
        <v>6.9930000000000003</v>
      </c>
      <c r="I236" s="272"/>
      <c r="J236" s="268"/>
      <c r="K236" s="268"/>
      <c r="L236" s="273"/>
      <c r="M236" s="274"/>
      <c r="N236" s="275"/>
      <c r="O236" s="275"/>
      <c r="P236" s="275"/>
      <c r="Q236" s="275"/>
      <c r="R236" s="275"/>
      <c r="S236" s="275"/>
      <c r="T236" s="276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T236" s="277" t="s">
        <v>148</v>
      </c>
      <c r="AU236" s="277" t="s">
        <v>87</v>
      </c>
      <c r="AV236" s="16" t="s">
        <v>146</v>
      </c>
      <c r="AW236" s="16" t="s">
        <v>32</v>
      </c>
      <c r="AX236" s="16" t="s">
        <v>85</v>
      </c>
      <c r="AY236" s="277" t="s">
        <v>140</v>
      </c>
    </row>
    <row r="237" s="14" customFormat="1">
      <c r="A237" s="14"/>
      <c r="B237" s="246"/>
      <c r="C237" s="247"/>
      <c r="D237" s="236" t="s">
        <v>148</v>
      </c>
      <c r="E237" s="248" t="s">
        <v>1</v>
      </c>
      <c r="F237" s="249" t="s">
        <v>154</v>
      </c>
      <c r="G237" s="247"/>
      <c r="H237" s="248" t="s">
        <v>1</v>
      </c>
      <c r="I237" s="250"/>
      <c r="J237" s="247"/>
      <c r="K237" s="247"/>
      <c r="L237" s="251"/>
      <c r="M237" s="252"/>
      <c r="N237" s="253"/>
      <c r="O237" s="253"/>
      <c r="P237" s="253"/>
      <c r="Q237" s="253"/>
      <c r="R237" s="253"/>
      <c r="S237" s="253"/>
      <c r="T237" s="25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5" t="s">
        <v>148</v>
      </c>
      <c r="AU237" s="255" t="s">
        <v>87</v>
      </c>
      <c r="AV237" s="14" t="s">
        <v>85</v>
      </c>
      <c r="AW237" s="14" t="s">
        <v>32</v>
      </c>
      <c r="AX237" s="14" t="s">
        <v>77</v>
      </c>
      <c r="AY237" s="255" t="s">
        <v>140</v>
      </c>
    </row>
    <row r="238" s="2" customFormat="1" ht="24.15" customHeight="1">
      <c r="A238" s="39"/>
      <c r="B238" s="40"/>
      <c r="C238" s="220" t="s">
        <v>265</v>
      </c>
      <c r="D238" s="220" t="s">
        <v>142</v>
      </c>
      <c r="E238" s="221" t="s">
        <v>266</v>
      </c>
      <c r="F238" s="222" t="s">
        <v>267</v>
      </c>
      <c r="G238" s="223" t="s">
        <v>162</v>
      </c>
      <c r="H238" s="224">
        <v>5.1660000000000004</v>
      </c>
      <c r="I238" s="225"/>
      <c r="J238" s="226">
        <f>ROUND(I238*H238,2)</f>
        <v>0</v>
      </c>
      <c r="K238" s="227"/>
      <c r="L238" s="45"/>
      <c r="M238" s="228" t="s">
        <v>1</v>
      </c>
      <c r="N238" s="229" t="s">
        <v>42</v>
      </c>
      <c r="O238" s="92"/>
      <c r="P238" s="230">
        <f>O238*H238</f>
        <v>0</v>
      </c>
      <c r="Q238" s="230">
        <v>0</v>
      </c>
      <c r="R238" s="230">
        <f>Q238*H238</f>
        <v>0</v>
      </c>
      <c r="S238" s="230">
        <v>0</v>
      </c>
      <c r="T238" s="231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2" t="s">
        <v>146</v>
      </c>
      <c r="AT238" s="232" t="s">
        <v>142</v>
      </c>
      <c r="AU238" s="232" t="s">
        <v>87</v>
      </c>
      <c r="AY238" s="18" t="s">
        <v>140</v>
      </c>
      <c r="BE238" s="233">
        <f>IF(N238="základní",J238,0)</f>
        <v>0</v>
      </c>
      <c r="BF238" s="233">
        <f>IF(N238="snížená",J238,0)</f>
        <v>0</v>
      </c>
      <c r="BG238" s="233">
        <f>IF(N238="zákl. přenesená",J238,0)</f>
        <v>0</v>
      </c>
      <c r="BH238" s="233">
        <f>IF(N238="sníž. přenesená",J238,0)</f>
        <v>0</v>
      </c>
      <c r="BI238" s="233">
        <f>IF(N238="nulová",J238,0)</f>
        <v>0</v>
      </c>
      <c r="BJ238" s="18" t="s">
        <v>85</v>
      </c>
      <c r="BK238" s="233">
        <f>ROUND(I238*H238,2)</f>
        <v>0</v>
      </c>
      <c r="BL238" s="18" t="s">
        <v>146</v>
      </c>
      <c r="BM238" s="232" t="s">
        <v>268</v>
      </c>
    </row>
    <row r="239" s="14" customFormat="1">
      <c r="A239" s="14"/>
      <c r="B239" s="246"/>
      <c r="C239" s="247"/>
      <c r="D239" s="236" t="s">
        <v>148</v>
      </c>
      <c r="E239" s="248" t="s">
        <v>1</v>
      </c>
      <c r="F239" s="249" t="s">
        <v>167</v>
      </c>
      <c r="G239" s="247"/>
      <c r="H239" s="248" t="s">
        <v>1</v>
      </c>
      <c r="I239" s="250"/>
      <c r="J239" s="247"/>
      <c r="K239" s="247"/>
      <c r="L239" s="251"/>
      <c r="M239" s="252"/>
      <c r="N239" s="253"/>
      <c r="O239" s="253"/>
      <c r="P239" s="253"/>
      <c r="Q239" s="253"/>
      <c r="R239" s="253"/>
      <c r="S239" s="253"/>
      <c r="T239" s="25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5" t="s">
        <v>148</v>
      </c>
      <c r="AU239" s="255" t="s">
        <v>87</v>
      </c>
      <c r="AV239" s="14" t="s">
        <v>85</v>
      </c>
      <c r="AW239" s="14" t="s">
        <v>32</v>
      </c>
      <c r="AX239" s="14" t="s">
        <v>77</v>
      </c>
      <c r="AY239" s="255" t="s">
        <v>140</v>
      </c>
    </row>
    <row r="240" s="13" customFormat="1">
      <c r="A240" s="13"/>
      <c r="B240" s="234"/>
      <c r="C240" s="235"/>
      <c r="D240" s="236" t="s">
        <v>148</v>
      </c>
      <c r="E240" s="237" t="s">
        <v>1</v>
      </c>
      <c r="F240" s="238" t="s">
        <v>269</v>
      </c>
      <c r="G240" s="235"/>
      <c r="H240" s="239">
        <v>1.722</v>
      </c>
      <c r="I240" s="240"/>
      <c r="J240" s="235"/>
      <c r="K240" s="235"/>
      <c r="L240" s="241"/>
      <c r="M240" s="242"/>
      <c r="N240" s="243"/>
      <c r="O240" s="243"/>
      <c r="P240" s="243"/>
      <c r="Q240" s="243"/>
      <c r="R240" s="243"/>
      <c r="S240" s="243"/>
      <c r="T240" s="24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5" t="s">
        <v>148</v>
      </c>
      <c r="AU240" s="245" t="s">
        <v>87</v>
      </c>
      <c r="AV240" s="13" t="s">
        <v>87</v>
      </c>
      <c r="AW240" s="13" t="s">
        <v>32</v>
      </c>
      <c r="AX240" s="13" t="s">
        <v>77</v>
      </c>
      <c r="AY240" s="245" t="s">
        <v>140</v>
      </c>
    </row>
    <row r="241" s="15" customFormat="1">
      <c r="A241" s="15"/>
      <c r="B241" s="256"/>
      <c r="C241" s="257"/>
      <c r="D241" s="236" t="s">
        <v>148</v>
      </c>
      <c r="E241" s="258" t="s">
        <v>1</v>
      </c>
      <c r="F241" s="259" t="s">
        <v>166</v>
      </c>
      <c r="G241" s="257"/>
      <c r="H241" s="260">
        <v>1.722</v>
      </c>
      <c r="I241" s="261"/>
      <c r="J241" s="257"/>
      <c r="K241" s="257"/>
      <c r="L241" s="262"/>
      <c r="M241" s="263"/>
      <c r="N241" s="264"/>
      <c r="O241" s="264"/>
      <c r="P241" s="264"/>
      <c r="Q241" s="264"/>
      <c r="R241" s="264"/>
      <c r="S241" s="264"/>
      <c r="T241" s="26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66" t="s">
        <v>148</v>
      </c>
      <c r="AU241" s="266" t="s">
        <v>87</v>
      </c>
      <c r="AV241" s="15" t="s">
        <v>155</v>
      </c>
      <c r="AW241" s="15" t="s">
        <v>32</v>
      </c>
      <c r="AX241" s="15" t="s">
        <v>77</v>
      </c>
      <c r="AY241" s="266" t="s">
        <v>140</v>
      </c>
    </row>
    <row r="242" s="14" customFormat="1">
      <c r="A242" s="14"/>
      <c r="B242" s="246"/>
      <c r="C242" s="247"/>
      <c r="D242" s="236" t="s">
        <v>148</v>
      </c>
      <c r="E242" s="248" t="s">
        <v>1</v>
      </c>
      <c r="F242" s="249" t="s">
        <v>169</v>
      </c>
      <c r="G242" s="247"/>
      <c r="H242" s="248" t="s">
        <v>1</v>
      </c>
      <c r="I242" s="250"/>
      <c r="J242" s="247"/>
      <c r="K242" s="247"/>
      <c r="L242" s="251"/>
      <c r="M242" s="252"/>
      <c r="N242" s="253"/>
      <c r="O242" s="253"/>
      <c r="P242" s="253"/>
      <c r="Q242" s="253"/>
      <c r="R242" s="253"/>
      <c r="S242" s="253"/>
      <c r="T242" s="25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5" t="s">
        <v>148</v>
      </c>
      <c r="AU242" s="255" t="s">
        <v>87</v>
      </c>
      <c r="AV242" s="14" t="s">
        <v>85</v>
      </c>
      <c r="AW242" s="14" t="s">
        <v>32</v>
      </c>
      <c r="AX242" s="14" t="s">
        <v>77</v>
      </c>
      <c r="AY242" s="255" t="s">
        <v>140</v>
      </c>
    </row>
    <row r="243" s="13" customFormat="1">
      <c r="A243" s="13"/>
      <c r="B243" s="234"/>
      <c r="C243" s="235"/>
      <c r="D243" s="236" t="s">
        <v>148</v>
      </c>
      <c r="E243" s="237" t="s">
        <v>1</v>
      </c>
      <c r="F243" s="238" t="s">
        <v>269</v>
      </c>
      <c r="G243" s="235"/>
      <c r="H243" s="239">
        <v>1.722</v>
      </c>
      <c r="I243" s="240"/>
      <c r="J243" s="235"/>
      <c r="K243" s="235"/>
      <c r="L243" s="241"/>
      <c r="M243" s="242"/>
      <c r="N243" s="243"/>
      <c r="O243" s="243"/>
      <c r="P243" s="243"/>
      <c r="Q243" s="243"/>
      <c r="R243" s="243"/>
      <c r="S243" s="243"/>
      <c r="T243" s="24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5" t="s">
        <v>148</v>
      </c>
      <c r="AU243" s="245" t="s">
        <v>87</v>
      </c>
      <c r="AV243" s="13" t="s">
        <v>87</v>
      </c>
      <c r="AW243" s="13" t="s">
        <v>32</v>
      </c>
      <c r="AX243" s="13" t="s">
        <v>77</v>
      </c>
      <c r="AY243" s="245" t="s">
        <v>140</v>
      </c>
    </row>
    <row r="244" s="15" customFormat="1">
      <c r="A244" s="15"/>
      <c r="B244" s="256"/>
      <c r="C244" s="257"/>
      <c r="D244" s="236" t="s">
        <v>148</v>
      </c>
      <c r="E244" s="258" t="s">
        <v>1</v>
      </c>
      <c r="F244" s="259" t="s">
        <v>166</v>
      </c>
      <c r="G244" s="257"/>
      <c r="H244" s="260">
        <v>1.722</v>
      </c>
      <c r="I244" s="261"/>
      <c r="J244" s="257"/>
      <c r="K244" s="257"/>
      <c r="L244" s="262"/>
      <c r="M244" s="263"/>
      <c r="N244" s="264"/>
      <c r="O244" s="264"/>
      <c r="P244" s="264"/>
      <c r="Q244" s="264"/>
      <c r="R244" s="264"/>
      <c r="S244" s="264"/>
      <c r="T244" s="26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6" t="s">
        <v>148</v>
      </c>
      <c r="AU244" s="266" t="s">
        <v>87</v>
      </c>
      <c r="AV244" s="15" t="s">
        <v>155</v>
      </c>
      <c r="AW244" s="15" t="s">
        <v>32</v>
      </c>
      <c r="AX244" s="15" t="s">
        <v>77</v>
      </c>
      <c r="AY244" s="266" t="s">
        <v>140</v>
      </c>
    </row>
    <row r="245" s="14" customFormat="1">
      <c r="A245" s="14"/>
      <c r="B245" s="246"/>
      <c r="C245" s="247"/>
      <c r="D245" s="236" t="s">
        <v>148</v>
      </c>
      <c r="E245" s="248" t="s">
        <v>1</v>
      </c>
      <c r="F245" s="249" t="s">
        <v>170</v>
      </c>
      <c r="G245" s="247"/>
      <c r="H245" s="248" t="s">
        <v>1</v>
      </c>
      <c r="I245" s="250"/>
      <c r="J245" s="247"/>
      <c r="K245" s="247"/>
      <c r="L245" s="251"/>
      <c r="M245" s="252"/>
      <c r="N245" s="253"/>
      <c r="O245" s="253"/>
      <c r="P245" s="253"/>
      <c r="Q245" s="253"/>
      <c r="R245" s="253"/>
      <c r="S245" s="253"/>
      <c r="T245" s="25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5" t="s">
        <v>148</v>
      </c>
      <c r="AU245" s="255" t="s">
        <v>87</v>
      </c>
      <c r="AV245" s="14" t="s">
        <v>85</v>
      </c>
      <c r="AW245" s="14" t="s">
        <v>32</v>
      </c>
      <c r="AX245" s="14" t="s">
        <v>77</v>
      </c>
      <c r="AY245" s="255" t="s">
        <v>140</v>
      </c>
    </row>
    <row r="246" s="13" customFormat="1">
      <c r="A246" s="13"/>
      <c r="B246" s="234"/>
      <c r="C246" s="235"/>
      <c r="D246" s="236" t="s">
        <v>148</v>
      </c>
      <c r="E246" s="237" t="s">
        <v>1</v>
      </c>
      <c r="F246" s="238" t="s">
        <v>269</v>
      </c>
      <c r="G246" s="235"/>
      <c r="H246" s="239">
        <v>1.722</v>
      </c>
      <c r="I246" s="240"/>
      <c r="J246" s="235"/>
      <c r="K246" s="235"/>
      <c r="L246" s="241"/>
      <c r="M246" s="242"/>
      <c r="N246" s="243"/>
      <c r="O246" s="243"/>
      <c r="P246" s="243"/>
      <c r="Q246" s="243"/>
      <c r="R246" s="243"/>
      <c r="S246" s="243"/>
      <c r="T246" s="24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5" t="s">
        <v>148</v>
      </c>
      <c r="AU246" s="245" t="s">
        <v>87</v>
      </c>
      <c r="AV246" s="13" t="s">
        <v>87</v>
      </c>
      <c r="AW246" s="13" t="s">
        <v>32</v>
      </c>
      <c r="AX246" s="13" t="s">
        <v>77</v>
      </c>
      <c r="AY246" s="245" t="s">
        <v>140</v>
      </c>
    </row>
    <row r="247" s="15" customFormat="1">
      <c r="A247" s="15"/>
      <c r="B247" s="256"/>
      <c r="C247" s="257"/>
      <c r="D247" s="236" t="s">
        <v>148</v>
      </c>
      <c r="E247" s="258" t="s">
        <v>1</v>
      </c>
      <c r="F247" s="259" t="s">
        <v>166</v>
      </c>
      <c r="G247" s="257"/>
      <c r="H247" s="260">
        <v>1.722</v>
      </c>
      <c r="I247" s="261"/>
      <c r="J247" s="257"/>
      <c r="K247" s="257"/>
      <c r="L247" s="262"/>
      <c r="M247" s="263"/>
      <c r="N247" s="264"/>
      <c r="O247" s="264"/>
      <c r="P247" s="264"/>
      <c r="Q247" s="264"/>
      <c r="R247" s="264"/>
      <c r="S247" s="264"/>
      <c r="T247" s="265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66" t="s">
        <v>148</v>
      </c>
      <c r="AU247" s="266" t="s">
        <v>87</v>
      </c>
      <c r="AV247" s="15" t="s">
        <v>155</v>
      </c>
      <c r="AW247" s="15" t="s">
        <v>32</v>
      </c>
      <c r="AX247" s="15" t="s">
        <v>77</v>
      </c>
      <c r="AY247" s="266" t="s">
        <v>140</v>
      </c>
    </row>
    <row r="248" s="16" customFormat="1">
      <c r="A248" s="16"/>
      <c r="B248" s="267"/>
      <c r="C248" s="268"/>
      <c r="D248" s="236" t="s">
        <v>148</v>
      </c>
      <c r="E248" s="269" t="s">
        <v>1</v>
      </c>
      <c r="F248" s="270" t="s">
        <v>171</v>
      </c>
      <c r="G248" s="268"/>
      <c r="H248" s="271">
        <v>5.1660000000000004</v>
      </c>
      <c r="I248" s="272"/>
      <c r="J248" s="268"/>
      <c r="K248" s="268"/>
      <c r="L248" s="273"/>
      <c r="M248" s="274"/>
      <c r="N248" s="275"/>
      <c r="O248" s="275"/>
      <c r="P248" s="275"/>
      <c r="Q248" s="275"/>
      <c r="R248" s="275"/>
      <c r="S248" s="275"/>
      <c r="T248" s="276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T248" s="277" t="s">
        <v>148</v>
      </c>
      <c r="AU248" s="277" t="s">
        <v>87</v>
      </c>
      <c r="AV248" s="16" t="s">
        <v>146</v>
      </c>
      <c r="AW248" s="16" t="s">
        <v>32</v>
      </c>
      <c r="AX248" s="16" t="s">
        <v>85</v>
      </c>
      <c r="AY248" s="277" t="s">
        <v>140</v>
      </c>
    </row>
    <row r="249" s="14" customFormat="1">
      <c r="A249" s="14"/>
      <c r="B249" s="246"/>
      <c r="C249" s="247"/>
      <c r="D249" s="236" t="s">
        <v>148</v>
      </c>
      <c r="E249" s="248" t="s">
        <v>1</v>
      </c>
      <c r="F249" s="249" t="s">
        <v>154</v>
      </c>
      <c r="G249" s="247"/>
      <c r="H249" s="248" t="s">
        <v>1</v>
      </c>
      <c r="I249" s="250"/>
      <c r="J249" s="247"/>
      <c r="K249" s="247"/>
      <c r="L249" s="251"/>
      <c r="M249" s="252"/>
      <c r="N249" s="253"/>
      <c r="O249" s="253"/>
      <c r="P249" s="253"/>
      <c r="Q249" s="253"/>
      <c r="R249" s="253"/>
      <c r="S249" s="253"/>
      <c r="T249" s="25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5" t="s">
        <v>148</v>
      </c>
      <c r="AU249" s="255" t="s">
        <v>87</v>
      </c>
      <c r="AV249" s="14" t="s">
        <v>85</v>
      </c>
      <c r="AW249" s="14" t="s">
        <v>32</v>
      </c>
      <c r="AX249" s="14" t="s">
        <v>77</v>
      </c>
      <c r="AY249" s="255" t="s">
        <v>140</v>
      </c>
    </row>
    <row r="250" s="2" customFormat="1" ht="24.15" customHeight="1">
      <c r="A250" s="39"/>
      <c r="B250" s="40"/>
      <c r="C250" s="220" t="s">
        <v>270</v>
      </c>
      <c r="D250" s="220" t="s">
        <v>142</v>
      </c>
      <c r="E250" s="221" t="s">
        <v>271</v>
      </c>
      <c r="F250" s="222" t="s">
        <v>272</v>
      </c>
      <c r="G250" s="223" t="s">
        <v>192</v>
      </c>
      <c r="H250" s="224">
        <v>0.30099999999999999</v>
      </c>
      <c r="I250" s="225"/>
      <c r="J250" s="226">
        <f>ROUND(I250*H250,2)</f>
        <v>0</v>
      </c>
      <c r="K250" s="227"/>
      <c r="L250" s="45"/>
      <c r="M250" s="228" t="s">
        <v>1</v>
      </c>
      <c r="N250" s="229" t="s">
        <v>42</v>
      </c>
      <c r="O250" s="92"/>
      <c r="P250" s="230">
        <f>O250*H250</f>
        <v>0</v>
      </c>
      <c r="Q250" s="230">
        <v>0.85540000000000005</v>
      </c>
      <c r="R250" s="230">
        <f>Q250*H250</f>
        <v>0.25747540000000002</v>
      </c>
      <c r="S250" s="230">
        <v>0</v>
      </c>
      <c r="T250" s="231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2" t="s">
        <v>146</v>
      </c>
      <c r="AT250" s="232" t="s">
        <v>142</v>
      </c>
      <c r="AU250" s="232" t="s">
        <v>87</v>
      </c>
      <c r="AY250" s="18" t="s">
        <v>140</v>
      </c>
      <c r="BE250" s="233">
        <f>IF(N250="základní",J250,0)</f>
        <v>0</v>
      </c>
      <c r="BF250" s="233">
        <f>IF(N250="snížená",J250,0)</f>
        <v>0</v>
      </c>
      <c r="BG250" s="233">
        <f>IF(N250="zákl. přenesená",J250,0)</f>
        <v>0</v>
      </c>
      <c r="BH250" s="233">
        <f>IF(N250="sníž. přenesená",J250,0)</f>
        <v>0</v>
      </c>
      <c r="BI250" s="233">
        <f>IF(N250="nulová",J250,0)</f>
        <v>0</v>
      </c>
      <c r="BJ250" s="18" t="s">
        <v>85</v>
      </c>
      <c r="BK250" s="233">
        <f>ROUND(I250*H250,2)</f>
        <v>0</v>
      </c>
      <c r="BL250" s="18" t="s">
        <v>146</v>
      </c>
      <c r="BM250" s="232" t="s">
        <v>273</v>
      </c>
    </row>
    <row r="251" s="13" customFormat="1">
      <c r="A251" s="13"/>
      <c r="B251" s="234"/>
      <c r="C251" s="235"/>
      <c r="D251" s="236" t="s">
        <v>148</v>
      </c>
      <c r="E251" s="237" t="s">
        <v>1</v>
      </c>
      <c r="F251" s="238" t="s">
        <v>274</v>
      </c>
      <c r="G251" s="235"/>
      <c r="H251" s="239">
        <v>0.30099999999999999</v>
      </c>
      <c r="I251" s="240"/>
      <c r="J251" s="235"/>
      <c r="K251" s="235"/>
      <c r="L251" s="241"/>
      <c r="M251" s="242"/>
      <c r="N251" s="243"/>
      <c r="O251" s="243"/>
      <c r="P251" s="243"/>
      <c r="Q251" s="243"/>
      <c r="R251" s="243"/>
      <c r="S251" s="243"/>
      <c r="T251" s="24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5" t="s">
        <v>148</v>
      </c>
      <c r="AU251" s="245" t="s">
        <v>87</v>
      </c>
      <c r="AV251" s="13" t="s">
        <v>87</v>
      </c>
      <c r="AW251" s="13" t="s">
        <v>32</v>
      </c>
      <c r="AX251" s="13" t="s">
        <v>85</v>
      </c>
      <c r="AY251" s="245" t="s">
        <v>140</v>
      </c>
    </row>
    <row r="252" s="12" customFormat="1" ht="22.8" customHeight="1">
      <c r="A252" s="12"/>
      <c r="B252" s="204"/>
      <c r="C252" s="205"/>
      <c r="D252" s="206" t="s">
        <v>76</v>
      </c>
      <c r="E252" s="218" t="s">
        <v>172</v>
      </c>
      <c r="F252" s="218" t="s">
        <v>275</v>
      </c>
      <c r="G252" s="205"/>
      <c r="H252" s="205"/>
      <c r="I252" s="208"/>
      <c r="J252" s="219">
        <f>BK252</f>
        <v>0</v>
      </c>
      <c r="K252" s="205"/>
      <c r="L252" s="210"/>
      <c r="M252" s="211"/>
      <c r="N252" s="212"/>
      <c r="O252" s="212"/>
      <c r="P252" s="213">
        <f>SUM(P253:P276)</f>
        <v>0</v>
      </c>
      <c r="Q252" s="212"/>
      <c r="R252" s="213">
        <f>SUM(R253:R276)</f>
        <v>232.44257999999996</v>
      </c>
      <c r="S252" s="212"/>
      <c r="T252" s="214">
        <f>SUM(T253:T276)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5" t="s">
        <v>85</v>
      </c>
      <c r="AT252" s="216" t="s">
        <v>76</v>
      </c>
      <c r="AU252" s="216" t="s">
        <v>85</v>
      </c>
      <c r="AY252" s="215" t="s">
        <v>140</v>
      </c>
      <c r="BK252" s="217">
        <f>SUM(BK253:BK276)</f>
        <v>0</v>
      </c>
    </row>
    <row r="253" s="2" customFormat="1" ht="16.5" customHeight="1">
      <c r="A253" s="39"/>
      <c r="B253" s="40"/>
      <c r="C253" s="220" t="s">
        <v>276</v>
      </c>
      <c r="D253" s="220" t="s">
        <v>142</v>
      </c>
      <c r="E253" s="221" t="s">
        <v>277</v>
      </c>
      <c r="F253" s="222" t="s">
        <v>278</v>
      </c>
      <c r="G253" s="223" t="s">
        <v>145</v>
      </c>
      <c r="H253" s="224">
        <v>2175</v>
      </c>
      <c r="I253" s="225"/>
      <c r="J253" s="226">
        <f>ROUND(I253*H253,2)</f>
        <v>0</v>
      </c>
      <c r="K253" s="227"/>
      <c r="L253" s="45"/>
      <c r="M253" s="228" t="s">
        <v>1</v>
      </c>
      <c r="N253" s="229" t="s">
        <v>42</v>
      </c>
      <c r="O253" s="92"/>
      <c r="P253" s="230">
        <f>O253*H253</f>
        <v>0</v>
      </c>
      <c r="Q253" s="230">
        <v>0</v>
      </c>
      <c r="R253" s="230">
        <f>Q253*H253</f>
        <v>0</v>
      </c>
      <c r="S253" s="230">
        <v>0</v>
      </c>
      <c r="T253" s="231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2" t="s">
        <v>146</v>
      </c>
      <c r="AT253" s="232" t="s">
        <v>142</v>
      </c>
      <c r="AU253" s="232" t="s">
        <v>87</v>
      </c>
      <c r="AY253" s="18" t="s">
        <v>140</v>
      </c>
      <c r="BE253" s="233">
        <f>IF(N253="základní",J253,0)</f>
        <v>0</v>
      </c>
      <c r="BF253" s="233">
        <f>IF(N253="snížená",J253,0)</f>
        <v>0</v>
      </c>
      <c r="BG253" s="233">
        <f>IF(N253="zákl. přenesená",J253,0)</f>
        <v>0</v>
      </c>
      <c r="BH253" s="233">
        <f>IF(N253="sníž. přenesená",J253,0)</f>
        <v>0</v>
      </c>
      <c r="BI253" s="233">
        <f>IF(N253="nulová",J253,0)</f>
        <v>0</v>
      </c>
      <c r="BJ253" s="18" t="s">
        <v>85</v>
      </c>
      <c r="BK253" s="233">
        <f>ROUND(I253*H253,2)</f>
        <v>0</v>
      </c>
      <c r="BL253" s="18" t="s">
        <v>146</v>
      </c>
      <c r="BM253" s="232" t="s">
        <v>279</v>
      </c>
    </row>
    <row r="254" s="14" customFormat="1">
      <c r="A254" s="14"/>
      <c r="B254" s="246"/>
      <c r="C254" s="247"/>
      <c r="D254" s="236" t="s">
        <v>148</v>
      </c>
      <c r="E254" s="248" t="s">
        <v>1</v>
      </c>
      <c r="F254" s="249" t="s">
        <v>280</v>
      </c>
      <c r="G254" s="247"/>
      <c r="H254" s="248" t="s">
        <v>1</v>
      </c>
      <c r="I254" s="250"/>
      <c r="J254" s="247"/>
      <c r="K254" s="247"/>
      <c r="L254" s="251"/>
      <c r="M254" s="252"/>
      <c r="N254" s="253"/>
      <c r="O254" s="253"/>
      <c r="P254" s="253"/>
      <c r="Q254" s="253"/>
      <c r="R254" s="253"/>
      <c r="S254" s="253"/>
      <c r="T254" s="25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5" t="s">
        <v>148</v>
      </c>
      <c r="AU254" s="255" t="s">
        <v>87</v>
      </c>
      <c r="AV254" s="14" t="s">
        <v>85</v>
      </c>
      <c r="AW254" s="14" t="s">
        <v>32</v>
      </c>
      <c r="AX254" s="14" t="s">
        <v>77</v>
      </c>
      <c r="AY254" s="255" t="s">
        <v>140</v>
      </c>
    </row>
    <row r="255" s="13" customFormat="1">
      <c r="A255" s="13"/>
      <c r="B255" s="234"/>
      <c r="C255" s="235"/>
      <c r="D255" s="236" t="s">
        <v>148</v>
      </c>
      <c r="E255" s="237" t="s">
        <v>1</v>
      </c>
      <c r="F255" s="238" t="s">
        <v>281</v>
      </c>
      <c r="G255" s="235"/>
      <c r="H255" s="239">
        <v>2175</v>
      </c>
      <c r="I255" s="240"/>
      <c r="J255" s="235"/>
      <c r="K255" s="235"/>
      <c r="L255" s="241"/>
      <c r="M255" s="242"/>
      <c r="N255" s="243"/>
      <c r="O255" s="243"/>
      <c r="P255" s="243"/>
      <c r="Q255" s="243"/>
      <c r="R255" s="243"/>
      <c r="S255" s="243"/>
      <c r="T255" s="24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5" t="s">
        <v>148</v>
      </c>
      <c r="AU255" s="245" t="s">
        <v>87</v>
      </c>
      <c r="AV255" s="13" t="s">
        <v>87</v>
      </c>
      <c r="AW255" s="13" t="s">
        <v>32</v>
      </c>
      <c r="AX255" s="13" t="s">
        <v>85</v>
      </c>
      <c r="AY255" s="245" t="s">
        <v>140</v>
      </c>
    </row>
    <row r="256" s="14" customFormat="1">
      <c r="A256" s="14"/>
      <c r="B256" s="246"/>
      <c r="C256" s="247"/>
      <c r="D256" s="236" t="s">
        <v>148</v>
      </c>
      <c r="E256" s="248" t="s">
        <v>1</v>
      </c>
      <c r="F256" s="249" t="s">
        <v>154</v>
      </c>
      <c r="G256" s="247"/>
      <c r="H256" s="248" t="s">
        <v>1</v>
      </c>
      <c r="I256" s="250"/>
      <c r="J256" s="247"/>
      <c r="K256" s="247"/>
      <c r="L256" s="251"/>
      <c r="M256" s="252"/>
      <c r="N256" s="253"/>
      <c r="O256" s="253"/>
      <c r="P256" s="253"/>
      <c r="Q256" s="253"/>
      <c r="R256" s="253"/>
      <c r="S256" s="253"/>
      <c r="T256" s="25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5" t="s">
        <v>148</v>
      </c>
      <c r="AU256" s="255" t="s">
        <v>87</v>
      </c>
      <c r="AV256" s="14" t="s">
        <v>85</v>
      </c>
      <c r="AW256" s="14" t="s">
        <v>32</v>
      </c>
      <c r="AX256" s="14" t="s">
        <v>77</v>
      </c>
      <c r="AY256" s="255" t="s">
        <v>140</v>
      </c>
    </row>
    <row r="257" s="2" customFormat="1" ht="16.5" customHeight="1">
      <c r="A257" s="39"/>
      <c r="B257" s="40"/>
      <c r="C257" s="220" t="s">
        <v>282</v>
      </c>
      <c r="D257" s="220" t="s">
        <v>142</v>
      </c>
      <c r="E257" s="221" t="s">
        <v>283</v>
      </c>
      <c r="F257" s="222" t="s">
        <v>284</v>
      </c>
      <c r="G257" s="223" t="s">
        <v>145</v>
      </c>
      <c r="H257" s="224">
        <v>151</v>
      </c>
      <c r="I257" s="225"/>
      <c r="J257" s="226">
        <f>ROUND(I257*H257,2)</f>
        <v>0</v>
      </c>
      <c r="K257" s="227"/>
      <c r="L257" s="45"/>
      <c r="M257" s="228" t="s">
        <v>1</v>
      </c>
      <c r="N257" s="229" t="s">
        <v>42</v>
      </c>
      <c r="O257" s="92"/>
      <c r="P257" s="230">
        <f>O257*H257</f>
        <v>0</v>
      </c>
      <c r="Q257" s="230">
        <v>0</v>
      </c>
      <c r="R257" s="230">
        <f>Q257*H257</f>
        <v>0</v>
      </c>
      <c r="S257" s="230">
        <v>0</v>
      </c>
      <c r="T257" s="231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2" t="s">
        <v>146</v>
      </c>
      <c r="AT257" s="232" t="s">
        <v>142</v>
      </c>
      <c r="AU257" s="232" t="s">
        <v>87</v>
      </c>
      <c r="AY257" s="18" t="s">
        <v>140</v>
      </c>
      <c r="BE257" s="233">
        <f>IF(N257="základní",J257,0)</f>
        <v>0</v>
      </c>
      <c r="BF257" s="233">
        <f>IF(N257="snížená",J257,0)</f>
        <v>0</v>
      </c>
      <c r="BG257" s="233">
        <f>IF(N257="zákl. přenesená",J257,0)</f>
        <v>0</v>
      </c>
      <c r="BH257" s="233">
        <f>IF(N257="sníž. přenesená",J257,0)</f>
        <v>0</v>
      </c>
      <c r="BI257" s="233">
        <f>IF(N257="nulová",J257,0)</f>
        <v>0</v>
      </c>
      <c r="BJ257" s="18" t="s">
        <v>85</v>
      </c>
      <c r="BK257" s="233">
        <f>ROUND(I257*H257,2)</f>
        <v>0</v>
      </c>
      <c r="BL257" s="18" t="s">
        <v>146</v>
      </c>
      <c r="BM257" s="232" t="s">
        <v>285</v>
      </c>
    </row>
    <row r="258" s="14" customFormat="1">
      <c r="A258" s="14"/>
      <c r="B258" s="246"/>
      <c r="C258" s="247"/>
      <c r="D258" s="236" t="s">
        <v>148</v>
      </c>
      <c r="E258" s="248" t="s">
        <v>1</v>
      </c>
      <c r="F258" s="249" t="s">
        <v>286</v>
      </c>
      <c r="G258" s="247"/>
      <c r="H258" s="248" t="s">
        <v>1</v>
      </c>
      <c r="I258" s="250"/>
      <c r="J258" s="247"/>
      <c r="K258" s="247"/>
      <c r="L258" s="251"/>
      <c r="M258" s="252"/>
      <c r="N258" s="253"/>
      <c r="O258" s="253"/>
      <c r="P258" s="253"/>
      <c r="Q258" s="253"/>
      <c r="R258" s="253"/>
      <c r="S258" s="253"/>
      <c r="T258" s="25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5" t="s">
        <v>148</v>
      </c>
      <c r="AU258" s="255" t="s">
        <v>87</v>
      </c>
      <c r="AV258" s="14" t="s">
        <v>85</v>
      </c>
      <c r="AW258" s="14" t="s">
        <v>32</v>
      </c>
      <c r="AX258" s="14" t="s">
        <v>77</v>
      </c>
      <c r="AY258" s="255" t="s">
        <v>140</v>
      </c>
    </row>
    <row r="259" s="13" customFormat="1">
      <c r="A259" s="13"/>
      <c r="B259" s="234"/>
      <c r="C259" s="235"/>
      <c r="D259" s="236" t="s">
        <v>148</v>
      </c>
      <c r="E259" s="237" t="s">
        <v>1</v>
      </c>
      <c r="F259" s="238" t="s">
        <v>287</v>
      </c>
      <c r="G259" s="235"/>
      <c r="H259" s="239">
        <v>151</v>
      </c>
      <c r="I259" s="240"/>
      <c r="J259" s="235"/>
      <c r="K259" s="235"/>
      <c r="L259" s="241"/>
      <c r="M259" s="242"/>
      <c r="N259" s="243"/>
      <c r="O259" s="243"/>
      <c r="P259" s="243"/>
      <c r="Q259" s="243"/>
      <c r="R259" s="243"/>
      <c r="S259" s="243"/>
      <c r="T259" s="24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5" t="s">
        <v>148</v>
      </c>
      <c r="AU259" s="245" t="s">
        <v>87</v>
      </c>
      <c r="AV259" s="13" t="s">
        <v>87</v>
      </c>
      <c r="AW259" s="13" t="s">
        <v>32</v>
      </c>
      <c r="AX259" s="13" t="s">
        <v>85</v>
      </c>
      <c r="AY259" s="245" t="s">
        <v>140</v>
      </c>
    </row>
    <row r="260" s="14" customFormat="1">
      <c r="A260" s="14"/>
      <c r="B260" s="246"/>
      <c r="C260" s="247"/>
      <c r="D260" s="236" t="s">
        <v>148</v>
      </c>
      <c r="E260" s="248" t="s">
        <v>1</v>
      </c>
      <c r="F260" s="249" t="s">
        <v>154</v>
      </c>
      <c r="G260" s="247"/>
      <c r="H260" s="248" t="s">
        <v>1</v>
      </c>
      <c r="I260" s="250"/>
      <c r="J260" s="247"/>
      <c r="K260" s="247"/>
      <c r="L260" s="251"/>
      <c r="M260" s="252"/>
      <c r="N260" s="253"/>
      <c r="O260" s="253"/>
      <c r="P260" s="253"/>
      <c r="Q260" s="253"/>
      <c r="R260" s="253"/>
      <c r="S260" s="253"/>
      <c r="T260" s="25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5" t="s">
        <v>148</v>
      </c>
      <c r="AU260" s="255" t="s">
        <v>87</v>
      </c>
      <c r="AV260" s="14" t="s">
        <v>85</v>
      </c>
      <c r="AW260" s="14" t="s">
        <v>32</v>
      </c>
      <c r="AX260" s="14" t="s">
        <v>77</v>
      </c>
      <c r="AY260" s="255" t="s">
        <v>140</v>
      </c>
    </row>
    <row r="261" s="2" customFormat="1" ht="24.15" customHeight="1">
      <c r="A261" s="39"/>
      <c r="B261" s="40"/>
      <c r="C261" s="220" t="s">
        <v>288</v>
      </c>
      <c r="D261" s="220" t="s">
        <v>142</v>
      </c>
      <c r="E261" s="221" t="s">
        <v>289</v>
      </c>
      <c r="F261" s="222" t="s">
        <v>290</v>
      </c>
      <c r="G261" s="223" t="s">
        <v>145</v>
      </c>
      <c r="H261" s="224">
        <v>2071.4000000000001</v>
      </c>
      <c r="I261" s="225"/>
      <c r="J261" s="226">
        <f>ROUND(I261*H261,2)</f>
        <v>0</v>
      </c>
      <c r="K261" s="227"/>
      <c r="L261" s="45"/>
      <c r="M261" s="228" t="s">
        <v>1</v>
      </c>
      <c r="N261" s="229" t="s">
        <v>42</v>
      </c>
      <c r="O261" s="92"/>
      <c r="P261" s="230">
        <f>O261*H261</f>
        <v>0</v>
      </c>
      <c r="Q261" s="230">
        <v>0</v>
      </c>
      <c r="R261" s="230">
        <f>Q261*H261</f>
        <v>0</v>
      </c>
      <c r="S261" s="230">
        <v>0</v>
      </c>
      <c r="T261" s="231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2" t="s">
        <v>146</v>
      </c>
      <c r="AT261" s="232" t="s">
        <v>142</v>
      </c>
      <c r="AU261" s="232" t="s">
        <v>87</v>
      </c>
      <c r="AY261" s="18" t="s">
        <v>140</v>
      </c>
      <c r="BE261" s="233">
        <f>IF(N261="základní",J261,0)</f>
        <v>0</v>
      </c>
      <c r="BF261" s="233">
        <f>IF(N261="snížená",J261,0)</f>
        <v>0</v>
      </c>
      <c r="BG261" s="233">
        <f>IF(N261="zákl. přenesená",J261,0)</f>
        <v>0</v>
      </c>
      <c r="BH261" s="233">
        <f>IF(N261="sníž. přenesená",J261,0)</f>
        <v>0</v>
      </c>
      <c r="BI261" s="233">
        <f>IF(N261="nulová",J261,0)</f>
        <v>0</v>
      </c>
      <c r="BJ261" s="18" t="s">
        <v>85</v>
      </c>
      <c r="BK261" s="233">
        <f>ROUND(I261*H261,2)</f>
        <v>0</v>
      </c>
      <c r="BL261" s="18" t="s">
        <v>146</v>
      </c>
      <c r="BM261" s="232" t="s">
        <v>291</v>
      </c>
    </row>
    <row r="262" s="13" customFormat="1">
      <c r="A262" s="13"/>
      <c r="B262" s="234"/>
      <c r="C262" s="235"/>
      <c r="D262" s="236" t="s">
        <v>148</v>
      </c>
      <c r="E262" s="237" t="s">
        <v>1</v>
      </c>
      <c r="F262" s="238" t="s">
        <v>292</v>
      </c>
      <c r="G262" s="235"/>
      <c r="H262" s="239">
        <v>2071.4000000000001</v>
      </c>
      <c r="I262" s="240"/>
      <c r="J262" s="235"/>
      <c r="K262" s="235"/>
      <c r="L262" s="241"/>
      <c r="M262" s="242"/>
      <c r="N262" s="243"/>
      <c r="O262" s="243"/>
      <c r="P262" s="243"/>
      <c r="Q262" s="243"/>
      <c r="R262" s="243"/>
      <c r="S262" s="243"/>
      <c r="T262" s="24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5" t="s">
        <v>148</v>
      </c>
      <c r="AU262" s="245" t="s">
        <v>87</v>
      </c>
      <c r="AV262" s="13" t="s">
        <v>87</v>
      </c>
      <c r="AW262" s="13" t="s">
        <v>32</v>
      </c>
      <c r="AX262" s="13" t="s">
        <v>85</v>
      </c>
      <c r="AY262" s="245" t="s">
        <v>140</v>
      </c>
    </row>
    <row r="263" s="2" customFormat="1" ht="16.5" customHeight="1">
      <c r="A263" s="39"/>
      <c r="B263" s="40"/>
      <c r="C263" s="220" t="s">
        <v>293</v>
      </c>
      <c r="D263" s="220" t="s">
        <v>142</v>
      </c>
      <c r="E263" s="221" t="s">
        <v>294</v>
      </c>
      <c r="F263" s="222" t="s">
        <v>295</v>
      </c>
      <c r="G263" s="223" t="s">
        <v>145</v>
      </c>
      <c r="H263" s="224">
        <v>672</v>
      </c>
      <c r="I263" s="225"/>
      <c r="J263" s="226">
        <f>ROUND(I263*H263,2)</f>
        <v>0</v>
      </c>
      <c r="K263" s="227"/>
      <c r="L263" s="45"/>
      <c r="M263" s="228" t="s">
        <v>1</v>
      </c>
      <c r="N263" s="229" t="s">
        <v>42</v>
      </c>
      <c r="O263" s="92"/>
      <c r="P263" s="230">
        <f>O263*H263</f>
        <v>0</v>
      </c>
      <c r="Q263" s="230">
        <v>0.34499999999999997</v>
      </c>
      <c r="R263" s="230">
        <f>Q263*H263</f>
        <v>231.83999999999998</v>
      </c>
      <c r="S263" s="230">
        <v>0</v>
      </c>
      <c r="T263" s="231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2" t="s">
        <v>146</v>
      </c>
      <c r="AT263" s="232" t="s">
        <v>142</v>
      </c>
      <c r="AU263" s="232" t="s">
        <v>87</v>
      </c>
      <c r="AY263" s="18" t="s">
        <v>140</v>
      </c>
      <c r="BE263" s="233">
        <f>IF(N263="základní",J263,0)</f>
        <v>0</v>
      </c>
      <c r="BF263" s="233">
        <f>IF(N263="snížená",J263,0)</f>
        <v>0</v>
      </c>
      <c r="BG263" s="233">
        <f>IF(N263="zákl. přenesená",J263,0)</f>
        <v>0</v>
      </c>
      <c r="BH263" s="233">
        <f>IF(N263="sníž. přenesená",J263,0)</f>
        <v>0</v>
      </c>
      <c r="BI263" s="233">
        <f>IF(N263="nulová",J263,0)</f>
        <v>0</v>
      </c>
      <c r="BJ263" s="18" t="s">
        <v>85</v>
      </c>
      <c r="BK263" s="233">
        <f>ROUND(I263*H263,2)</f>
        <v>0</v>
      </c>
      <c r="BL263" s="18" t="s">
        <v>146</v>
      </c>
      <c r="BM263" s="232" t="s">
        <v>296</v>
      </c>
    </row>
    <row r="264" s="13" customFormat="1">
      <c r="A264" s="13"/>
      <c r="B264" s="234"/>
      <c r="C264" s="235"/>
      <c r="D264" s="236" t="s">
        <v>148</v>
      </c>
      <c r="E264" s="237" t="s">
        <v>1</v>
      </c>
      <c r="F264" s="238" t="s">
        <v>297</v>
      </c>
      <c r="G264" s="235"/>
      <c r="H264" s="239">
        <v>672</v>
      </c>
      <c r="I264" s="240"/>
      <c r="J264" s="235"/>
      <c r="K264" s="235"/>
      <c r="L264" s="241"/>
      <c r="M264" s="242"/>
      <c r="N264" s="243"/>
      <c r="O264" s="243"/>
      <c r="P264" s="243"/>
      <c r="Q264" s="243"/>
      <c r="R264" s="243"/>
      <c r="S264" s="243"/>
      <c r="T264" s="24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5" t="s">
        <v>148</v>
      </c>
      <c r="AU264" s="245" t="s">
        <v>87</v>
      </c>
      <c r="AV264" s="13" t="s">
        <v>87</v>
      </c>
      <c r="AW264" s="13" t="s">
        <v>32</v>
      </c>
      <c r="AX264" s="13" t="s">
        <v>85</v>
      </c>
      <c r="AY264" s="245" t="s">
        <v>140</v>
      </c>
    </row>
    <row r="265" s="2" customFormat="1" ht="24.15" customHeight="1">
      <c r="A265" s="39"/>
      <c r="B265" s="40"/>
      <c r="C265" s="220" t="s">
        <v>298</v>
      </c>
      <c r="D265" s="220" t="s">
        <v>142</v>
      </c>
      <c r="E265" s="221" t="s">
        <v>299</v>
      </c>
      <c r="F265" s="222" t="s">
        <v>300</v>
      </c>
      <c r="G265" s="223" t="s">
        <v>145</v>
      </c>
      <c r="H265" s="224">
        <v>2071.4000000000001</v>
      </c>
      <c r="I265" s="225"/>
      <c r="J265" s="226">
        <f>ROUND(I265*H265,2)</f>
        <v>0</v>
      </c>
      <c r="K265" s="227"/>
      <c r="L265" s="45"/>
      <c r="M265" s="228" t="s">
        <v>1</v>
      </c>
      <c r="N265" s="229" t="s">
        <v>42</v>
      </c>
      <c r="O265" s="92"/>
      <c r="P265" s="230">
        <f>O265*H265</f>
        <v>0</v>
      </c>
      <c r="Q265" s="230">
        <v>0</v>
      </c>
      <c r="R265" s="230">
        <f>Q265*H265</f>
        <v>0</v>
      </c>
      <c r="S265" s="230">
        <v>0</v>
      </c>
      <c r="T265" s="231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2" t="s">
        <v>146</v>
      </c>
      <c r="AT265" s="232" t="s">
        <v>142</v>
      </c>
      <c r="AU265" s="232" t="s">
        <v>87</v>
      </c>
      <c r="AY265" s="18" t="s">
        <v>140</v>
      </c>
      <c r="BE265" s="233">
        <f>IF(N265="základní",J265,0)</f>
        <v>0</v>
      </c>
      <c r="BF265" s="233">
        <f>IF(N265="snížená",J265,0)</f>
        <v>0</v>
      </c>
      <c r="BG265" s="233">
        <f>IF(N265="zákl. přenesená",J265,0)</f>
        <v>0</v>
      </c>
      <c r="BH265" s="233">
        <f>IF(N265="sníž. přenesená",J265,0)</f>
        <v>0</v>
      </c>
      <c r="BI265" s="233">
        <f>IF(N265="nulová",J265,0)</f>
        <v>0</v>
      </c>
      <c r="BJ265" s="18" t="s">
        <v>85</v>
      </c>
      <c r="BK265" s="233">
        <f>ROUND(I265*H265,2)</f>
        <v>0</v>
      </c>
      <c r="BL265" s="18" t="s">
        <v>146</v>
      </c>
      <c r="BM265" s="232" t="s">
        <v>301</v>
      </c>
    </row>
    <row r="266" s="13" customFormat="1">
      <c r="A266" s="13"/>
      <c r="B266" s="234"/>
      <c r="C266" s="235"/>
      <c r="D266" s="236" t="s">
        <v>148</v>
      </c>
      <c r="E266" s="237" t="s">
        <v>1</v>
      </c>
      <c r="F266" s="238" t="s">
        <v>302</v>
      </c>
      <c r="G266" s="235"/>
      <c r="H266" s="239">
        <v>2071.4000000000001</v>
      </c>
      <c r="I266" s="240"/>
      <c r="J266" s="235"/>
      <c r="K266" s="235"/>
      <c r="L266" s="241"/>
      <c r="M266" s="242"/>
      <c r="N266" s="243"/>
      <c r="O266" s="243"/>
      <c r="P266" s="243"/>
      <c r="Q266" s="243"/>
      <c r="R266" s="243"/>
      <c r="S266" s="243"/>
      <c r="T266" s="24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5" t="s">
        <v>148</v>
      </c>
      <c r="AU266" s="245" t="s">
        <v>87</v>
      </c>
      <c r="AV266" s="13" t="s">
        <v>87</v>
      </c>
      <c r="AW266" s="13" t="s">
        <v>32</v>
      </c>
      <c r="AX266" s="13" t="s">
        <v>85</v>
      </c>
      <c r="AY266" s="245" t="s">
        <v>140</v>
      </c>
    </row>
    <row r="267" s="2" customFormat="1" ht="21.75" customHeight="1">
      <c r="A267" s="39"/>
      <c r="B267" s="40"/>
      <c r="C267" s="220" t="s">
        <v>303</v>
      </c>
      <c r="D267" s="220" t="s">
        <v>142</v>
      </c>
      <c r="E267" s="221" t="s">
        <v>304</v>
      </c>
      <c r="F267" s="222" t="s">
        <v>305</v>
      </c>
      <c r="G267" s="223" t="s">
        <v>145</v>
      </c>
      <c r="H267" s="224">
        <v>2030.8</v>
      </c>
      <c r="I267" s="225"/>
      <c r="J267" s="226">
        <f>ROUND(I267*H267,2)</f>
        <v>0</v>
      </c>
      <c r="K267" s="227"/>
      <c r="L267" s="45"/>
      <c r="M267" s="228" t="s">
        <v>1</v>
      </c>
      <c r="N267" s="229" t="s">
        <v>42</v>
      </c>
      <c r="O267" s="92"/>
      <c r="P267" s="230">
        <f>O267*H267</f>
        <v>0</v>
      </c>
      <c r="Q267" s="230">
        <v>0</v>
      </c>
      <c r="R267" s="230">
        <f>Q267*H267</f>
        <v>0</v>
      </c>
      <c r="S267" s="230">
        <v>0</v>
      </c>
      <c r="T267" s="231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2" t="s">
        <v>146</v>
      </c>
      <c r="AT267" s="232" t="s">
        <v>142</v>
      </c>
      <c r="AU267" s="232" t="s">
        <v>87</v>
      </c>
      <c r="AY267" s="18" t="s">
        <v>140</v>
      </c>
      <c r="BE267" s="233">
        <f>IF(N267="základní",J267,0)</f>
        <v>0</v>
      </c>
      <c r="BF267" s="233">
        <f>IF(N267="snížená",J267,0)</f>
        <v>0</v>
      </c>
      <c r="BG267" s="233">
        <f>IF(N267="zákl. přenesená",J267,0)</f>
        <v>0</v>
      </c>
      <c r="BH267" s="233">
        <f>IF(N267="sníž. přenesená",J267,0)</f>
        <v>0</v>
      </c>
      <c r="BI267" s="233">
        <f>IF(N267="nulová",J267,0)</f>
        <v>0</v>
      </c>
      <c r="BJ267" s="18" t="s">
        <v>85</v>
      </c>
      <c r="BK267" s="233">
        <f>ROUND(I267*H267,2)</f>
        <v>0</v>
      </c>
      <c r="BL267" s="18" t="s">
        <v>146</v>
      </c>
      <c r="BM267" s="232" t="s">
        <v>306</v>
      </c>
    </row>
    <row r="268" s="13" customFormat="1">
      <c r="A268" s="13"/>
      <c r="B268" s="234"/>
      <c r="C268" s="235"/>
      <c r="D268" s="236" t="s">
        <v>148</v>
      </c>
      <c r="E268" s="237" t="s">
        <v>1</v>
      </c>
      <c r="F268" s="238" t="s">
        <v>307</v>
      </c>
      <c r="G268" s="235"/>
      <c r="H268" s="239">
        <v>2030.8</v>
      </c>
      <c r="I268" s="240"/>
      <c r="J268" s="235"/>
      <c r="K268" s="235"/>
      <c r="L268" s="241"/>
      <c r="M268" s="242"/>
      <c r="N268" s="243"/>
      <c r="O268" s="243"/>
      <c r="P268" s="243"/>
      <c r="Q268" s="243"/>
      <c r="R268" s="243"/>
      <c r="S268" s="243"/>
      <c r="T268" s="24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5" t="s">
        <v>148</v>
      </c>
      <c r="AU268" s="245" t="s">
        <v>87</v>
      </c>
      <c r="AV268" s="13" t="s">
        <v>87</v>
      </c>
      <c r="AW268" s="13" t="s">
        <v>32</v>
      </c>
      <c r="AX268" s="13" t="s">
        <v>85</v>
      </c>
      <c r="AY268" s="245" t="s">
        <v>140</v>
      </c>
    </row>
    <row r="269" s="2" customFormat="1" ht="33" customHeight="1">
      <c r="A269" s="39"/>
      <c r="B269" s="40"/>
      <c r="C269" s="220" t="s">
        <v>308</v>
      </c>
      <c r="D269" s="220" t="s">
        <v>142</v>
      </c>
      <c r="E269" s="221" t="s">
        <v>309</v>
      </c>
      <c r="F269" s="222" t="s">
        <v>310</v>
      </c>
      <c r="G269" s="223" t="s">
        <v>145</v>
      </c>
      <c r="H269" s="224">
        <v>1991</v>
      </c>
      <c r="I269" s="225"/>
      <c r="J269" s="226">
        <f>ROUND(I269*H269,2)</f>
        <v>0</v>
      </c>
      <c r="K269" s="227"/>
      <c r="L269" s="45"/>
      <c r="M269" s="228" t="s">
        <v>1</v>
      </c>
      <c r="N269" s="229" t="s">
        <v>42</v>
      </c>
      <c r="O269" s="92"/>
      <c r="P269" s="230">
        <f>O269*H269</f>
        <v>0</v>
      </c>
      <c r="Q269" s="230">
        <v>0</v>
      </c>
      <c r="R269" s="230">
        <f>Q269*H269</f>
        <v>0</v>
      </c>
      <c r="S269" s="230">
        <v>0</v>
      </c>
      <c r="T269" s="231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2" t="s">
        <v>146</v>
      </c>
      <c r="AT269" s="232" t="s">
        <v>142</v>
      </c>
      <c r="AU269" s="232" t="s">
        <v>87</v>
      </c>
      <c r="AY269" s="18" t="s">
        <v>140</v>
      </c>
      <c r="BE269" s="233">
        <f>IF(N269="základní",J269,0)</f>
        <v>0</v>
      </c>
      <c r="BF269" s="233">
        <f>IF(N269="snížená",J269,0)</f>
        <v>0</v>
      </c>
      <c r="BG269" s="233">
        <f>IF(N269="zákl. přenesená",J269,0)</f>
        <v>0</v>
      </c>
      <c r="BH269" s="233">
        <f>IF(N269="sníž. přenesená",J269,0)</f>
        <v>0</v>
      </c>
      <c r="BI269" s="233">
        <f>IF(N269="nulová",J269,0)</f>
        <v>0</v>
      </c>
      <c r="BJ269" s="18" t="s">
        <v>85</v>
      </c>
      <c r="BK269" s="233">
        <f>ROUND(I269*H269,2)</f>
        <v>0</v>
      </c>
      <c r="BL269" s="18" t="s">
        <v>146</v>
      </c>
      <c r="BM269" s="232" t="s">
        <v>311</v>
      </c>
    </row>
    <row r="270" s="13" customFormat="1">
      <c r="A270" s="13"/>
      <c r="B270" s="234"/>
      <c r="C270" s="235"/>
      <c r="D270" s="236" t="s">
        <v>148</v>
      </c>
      <c r="E270" s="237" t="s">
        <v>1</v>
      </c>
      <c r="F270" s="238" t="s">
        <v>312</v>
      </c>
      <c r="G270" s="235"/>
      <c r="H270" s="239">
        <v>1991</v>
      </c>
      <c r="I270" s="240"/>
      <c r="J270" s="235"/>
      <c r="K270" s="235"/>
      <c r="L270" s="241"/>
      <c r="M270" s="242"/>
      <c r="N270" s="243"/>
      <c r="O270" s="243"/>
      <c r="P270" s="243"/>
      <c r="Q270" s="243"/>
      <c r="R270" s="243"/>
      <c r="S270" s="243"/>
      <c r="T270" s="24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5" t="s">
        <v>148</v>
      </c>
      <c r="AU270" s="245" t="s">
        <v>87</v>
      </c>
      <c r="AV270" s="13" t="s">
        <v>87</v>
      </c>
      <c r="AW270" s="13" t="s">
        <v>32</v>
      </c>
      <c r="AX270" s="13" t="s">
        <v>85</v>
      </c>
      <c r="AY270" s="245" t="s">
        <v>140</v>
      </c>
    </row>
    <row r="271" s="14" customFormat="1">
      <c r="A271" s="14"/>
      <c r="B271" s="246"/>
      <c r="C271" s="247"/>
      <c r="D271" s="236" t="s">
        <v>148</v>
      </c>
      <c r="E271" s="248" t="s">
        <v>1</v>
      </c>
      <c r="F271" s="249" t="s">
        <v>154</v>
      </c>
      <c r="G271" s="247"/>
      <c r="H271" s="248" t="s">
        <v>1</v>
      </c>
      <c r="I271" s="250"/>
      <c r="J271" s="247"/>
      <c r="K271" s="247"/>
      <c r="L271" s="251"/>
      <c r="M271" s="252"/>
      <c r="N271" s="253"/>
      <c r="O271" s="253"/>
      <c r="P271" s="253"/>
      <c r="Q271" s="253"/>
      <c r="R271" s="253"/>
      <c r="S271" s="253"/>
      <c r="T271" s="25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5" t="s">
        <v>148</v>
      </c>
      <c r="AU271" s="255" t="s">
        <v>87</v>
      </c>
      <c r="AV271" s="14" t="s">
        <v>85</v>
      </c>
      <c r="AW271" s="14" t="s">
        <v>32</v>
      </c>
      <c r="AX271" s="14" t="s">
        <v>77</v>
      </c>
      <c r="AY271" s="255" t="s">
        <v>140</v>
      </c>
    </row>
    <row r="272" s="2" customFormat="1" ht="24.15" customHeight="1">
      <c r="A272" s="39"/>
      <c r="B272" s="40"/>
      <c r="C272" s="220" t="s">
        <v>313</v>
      </c>
      <c r="D272" s="220" t="s">
        <v>142</v>
      </c>
      <c r="E272" s="221" t="s">
        <v>314</v>
      </c>
      <c r="F272" s="222" t="s">
        <v>315</v>
      </c>
      <c r="G272" s="223" t="s">
        <v>145</v>
      </c>
      <c r="H272" s="224">
        <v>2030.8</v>
      </c>
      <c r="I272" s="225"/>
      <c r="J272" s="226">
        <f>ROUND(I272*H272,2)</f>
        <v>0</v>
      </c>
      <c r="K272" s="227"/>
      <c r="L272" s="45"/>
      <c r="M272" s="228" t="s">
        <v>1</v>
      </c>
      <c r="N272" s="229" t="s">
        <v>42</v>
      </c>
      <c r="O272" s="92"/>
      <c r="P272" s="230">
        <f>O272*H272</f>
        <v>0</v>
      </c>
      <c r="Q272" s="230">
        <v>0</v>
      </c>
      <c r="R272" s="230">
        <f>Q272*H272</f>
        <v>0</v>
      </c>
      <c r="S272" s="230">
        <v>0</v>
      </c>
      <c r="T272" s="231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2" t="s">
        <v>146</v>
      </c>
      <c r="AT272" s="232" t="s">
        <v>142</v>
      </c>
      <c r="AU272" s="232" t="s">
        <v>87</v>
      </c>
      <c r="AY272" s="18" t="s">
        <v>140</v>
      </c>
      <c r="BE272" s="233">
        <f>IF(N272="základní",J272,0)</f>
        <v>0</v>
      </c>
      <c r="BF272" s="233">
        <f>IF(N272="snížená",J272,0)</f>
        <v>0</v>
      </c>
      <c r="BG272" s="233">
        <f>IF(N272="zákl. přenesená",J272,0)</f>
        <v>0</v>
      </c>
      <c r="BH272" s="233">
        <f>IF(N272="sníž. přenesená",J272,0)</f>
        <v>0</v>
      </c>
      <c r="BI272" s="233">
        <f>IF(N272="nulová",J272,0)</f>
        <v>0</v>
      </c>
      <c r="BJ272" s="18" t="s">
        <v>85</v>
      </c>
      <c r="BK272" s="233">
        <f>ROUND(I272*H272,2)</f>
        <v>0</v>
      </c>
      <c r="BL272" s="18" t="s">
        <v>146</v>
      </c>
      <c r="BM272" s="232" t="s">
        <v>316</v>
      </c>
    </row>
    <row r="273" s="13" customFormat="1">
      <c r="A273" s="13"/>
      <c r="B273" s="234"/>
      <c r="C273" s="235"/>
      <c r="D273" s="236" t="s">
        <v>148</v>
      </c>
      <c r="E273" s="237" t="s">
        <v>1</v>
      </c>
      <c r="F273" s="238" t="s">
        <v>307</v>
      </c>
      <c r="G273" s="235"/>
      <c r="H273" s="239">
        <v>2030.8</v>
      </c>
      <c r="I273" s="240"/>
      <c r="J273" s="235"/>
      <c r="K273" s="235"/>
      <c r="L273" s="241"/>
      <c r="M273" s="242"/>
      <c r="N273" s="243"/>
      <c r="O273" s="243"/>
      <c r="P273" s="243"/>
      <c r="Q273" s="243"/>
      <c r="R273" s="243"/>
      <c r="S273" s="243"/>
      <c r="T273" s="24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5" t="s">
        <v>148</v>
      </c>
      <c r="AU273" s="245" t="s">
        <v>87</v>
      </c>
      <c r="AV273" s="13" t="s">
        <v>87</v>
      </c>
      <c r="AW273" s="13" t="s">
        <v>32</v>
      </c>
      <c r="AX273" s="13" t="s">
        <v>85</v>
      </c>
      <c r="AY273" s="245" t="s">
        <v>140</v>
      </c>
    </row>
    <row r="274" s="2" customFormat="1" ht="16.5" customHeight="1">
      <c r="A274" s="39"/>
      <c r="B274" s="40"/>
      <c r="C274" s="220" t="s">
        <v>317</v>
      </c>
      <c r="D274" s="220" t="s">
        <v>142</v>
      </c>
      <c r="E274" s="221" t="s">
        <v>318</v>
      </c>
      <c r="F274" s="222" t="s">
        <v>319</v>
      </c>
      <c r="G274" s="223" t="s">
        <v>320</v>
      </c>
      <c r="H274" s="224">
        <v>5.5</v>
      </c>
      <c r="I274" s="225"/>
      <c r="J274" s="226">
        <f>ROUND(I274*H274,2)</f>
        <v>0</v>
      </c>
      <c r="K274" s="227"/>
      <c r="L274" s="45"/>
      <c r="M274" s="228" t="s">
        <v>1</v>
      </c>
      <c r="N274" s="229" t="s">
        <v>42</v>
      </c>
      <c r="O274" s="92"/>
      <c r="P274" s="230">
        <f>O274*H274</f>
        <v>0</v>
      </c>
      <c r="Q274" s="230">
        <v>0.10956000000000001</v>
      </c>
      <c r="R274" s="230">
        <f>Q274*H274</f>
        <v>0.60258</v>
      </c>
      <c r="S274" s="230">
        <v>0</v>
      </c>
      <c r="T274" s="231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2" t="s">
        <v>146</v>
      </c>
      <c r="AT274" s="232" t="s">
        <v>142</v>
      </c>
      <c r="AU274" s="232" t="s">
        <v>87</v>
      </c>
      <c r="AY274" s="18" t="s">
        <v>140</v>
      </c>
      <c r="BE274" s="233">
        <f>IF(N274="základní",J274,0)</f>
        <v>0</v>
      </c>
      <c r="BF274" s="233">
        <f>IF(N274="snížená",J274,0)</f>
        <v>0</v>
      </c>
      <c r="BG274" s="233">
        <f>IF(N274="zákl. přenesená",J274,0)</f>
        <v>0</v>
      </c>
      <c r="BH274" s="233">
        <f>IF(N274="sníž. přenesená",J274,0)</f>
        <v>0</v>
      </c>
      <c r="BI274" s="233">
        <f>IF(N274="nulová",J274,0)</f>
        <v>0</v>
      </c>
      <c r="BJ274" s="18" t="s">
        <v>85</v>
      </c>
      <c r="BK274" s="233">
        <f>ROUND(I274*H274,2)</f>
        <v>0</v>
      </c>
      <c r="BL274" s="18" t="s">
        <v>146</v>
      </c>
      <c r="BM274" s="232" t="s">
        <v>321</v>
      </c>
    </row>
    <row r="275" s="13" customFormat="1">
      <c r="A275" s="13"/>
      <c r="B275" s="234"/>
      <c r="C275" s="235"/>
      <c r="D275" s="236" t="s">
        <v>148</v>
      </c>
      <c r="E275" s="237" t="s">
        <v>1</v>
      </c>
      <c r="F275" s="238" t="s">
        <v>322</v>
      </c>
      <c r="G275" s="235"/>
      <c r="H275" s="239">
        <v>5.5</v>
      </c>
      <c r="I275" s="240"/>
      <c r="J275" s="235"/>
      <c r="K275" s="235"/>
      <c r="L275" s="241"/>
      <c r="M275" s="242"/>
      <c r="N275" s="243"/>
      <c r="O275" s="243"/>
      <c r="P275" s="243"/>
      <c r="Q275" s="243"/>
      <c r="R275" s="243"/>
      <c r="S275" s="243"/>
      <c r="T275" s="24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5" t="s">
        <v>148</v>
      </c>
      <c r="AU275" s="245" t="s">
        <v>87</v>
      </c>
      <c r="AV275" s="13" t="s">
        <v>87</v>
      </c>
      <c r="AW275" s="13" t="s">
        <v>32</v>
      </c>
      <c r="AX275" s="13" t="s">
        <v>85</v>
      </c>
      <c r="AY275" s="245" t="s">
        <v>140</v>
      </c>
    </row>
    <row r="276" s="14" customFormat="1">
      <c r="A276" s="14"/>
      <c r="B276" s="246"/>
      <c r="C276" s="247"/>
      <c r="D276" s="236" t="s">
        <v>148</v>
      </c>
      <c r="E276" s="248" t="s">
        <v>1</v>
      </c>
      <c r="F276" s="249" t="s">
        <v>154</v>
      </c>
      <c r="G276" s="247"/>
      <c r="H276" s="248" t="s">
        <v>1</v>
      </c>
      <c r="I276" s="250"/>
      <c r="J276" s="247"/>
      <c r="K276" s="247"/>
      <c r="L276" s="251"/>
      <c r="M276" s="252"/>
      <c r="N276" s="253"/>
      <c r="O276" s="253"/>
      <c r="P276" s="253"/>
      <c r="Q276" s="253"/>
      <c r="R276" s="253"/>
      <c r="S276" s="253"/>
      <c r="T276" s="25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5" t="s">
        <v>148</v>
      </c>
      <c r="AU276" s="255" t="s">
        <v>87</v>
      </c>
      <c r="AV276" s="14" t="s">
        <v>85</v>
      </c>
      <c r="AW276" s="14" t="s">
        <v>32</v>
      </c>
      <c r="AX276" s="14" t="s">
        <v>77</v>
      </c>
      <c r="AY276" s="255" t="s">
        <v>140</v>
      </c>
    </row>
    <row r="277" s="12" customFormat="1" ht="22.8" customHeight="1">
      <c r="A277" s="12"/>
      <c r="B277" s="204"/>
      <c r="C277" s="205"/>
      <c r="D277" s="206" t="s">
        <v>76</v>
      </c>
      <c r="E277" s="218" t="s">
        <v>195</v>
      </c>
      <c r="F277" s="218" t="s">
        <v>323</v>
      </c>
      <c r="G277" s="205"/>
      <c r="H277" s="205"/>
      <c r="I277" s="208"/>
      <c r="J277" s="219">
        <f>BK277</f>
        <v>0</v>
      </c>
      <c r="K277" s="205"/>
      <c r="L277" s="210"/>
      <c r="M277" s="211"/>
      <c r="N277" s="212"/>
      <c r="O277" s="212"/>
      <c r="P277" s="213">
        <f>SUM(P278:P329)</f>
        <v>0</v>
      </c>
      <c r="Q277" s="212"/>
      <c r="R277" s="213">
        <f>SUM(R278:R329)</f>
        <v>138.05021930000001</v>
      </c>
      <c r="S277" s="212"/>
      <c r="T277" s="214">
        <f>SUM(T278:T329)</f>
        <v>252.71740000000003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15" t="s">
        <v>85</v>
      </c>
      <c r="AT277" s="216" t="s">
        <v>76</v>
      </c>
      <c r="AU277" s="216" t="s">
        <v>85</v>
      </c>
      <c r="AY277" s="215" t="s">
        <v>140</v>
      </c>
      <c r="BK277" s="217">
        <f>SUM(BK278:BK329)</f>
        <v>0</v>
      </c>
    </row>
    <row r="278" s="2" customFormat="1" ht="24.15" customHeight="1">
      <c r="A278" s="39"/>
      <c r="B278" s="40"/>
      <c r="C278" s="220" t="s">
        <v>324</v>
      </c>
      <c r="D278" s="220" t="s">
        <v>142</v>
      </c>
      <c r="E278" s="221" t="s">
        <v>325</v>
      </c>
      <c r="F278" s="222" t="s">
        <v>326</v>
      </c>
      <c r="G278" s="223" t="s">
        <v>327</v>
      </c>
      <c r="H278" s="224">
        <v>2</v>
      </c>
      <c r="I278" s="225"/>
      <c r="J278" s="226">
        <f>ROUND(I278*H278,2)</f>
        <v>0</v>
      </c>
      <c r="K278" s="227"/>
      <c r="L278" s="45"/>
      <c r="M278" s="228" t="s">
        <v>1</v>
      </c>
      <c r="N278" s="229" t="s">
        <v>42</v>
      </c>
      <c r="O278" s="92"/>
      <c r="P278" s="230">
        <f>O278*H278</f>
        <v>0</v>
      </c>
      <c r="Q278" s="230">
        <v>0.00069999999999999999</v>
      </c>
      <c r="R278" s="230">
        <f>Q278*H278</f>
        <v>0.0014</v>
      </c>
      <c r="S278" s="230">
        <v>0</v>
      </c>
      <c r="T278" s="231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2" t="s">
        <v>146</v>
      </c>
      <c r="AT278" s="232" t="s">
        <v>142</v>
      </c>
      <c r="AU278" s="232" t="s">
        <v>87</v>
      </c>
      <c r="AY278" s="18" t="s">
        <v>140</v>
      </c>
      <c r="BE278" s="233">
        <f>IF(N278="základní",J278,0)</f>
        <v>0</v>
      </c>
      <c r="BF278" s="233">
        <f>IF(N278="snížená",J278,0)</f>
        <v>0</v>
      </c>
      <c r="BG278" s="233">
        <f>IF(N278="zákl. přenesená",J278,0)</f>
        <v>0</v>
      </c>
      <c r="BH278" s="233">
        <f>IF(N278="sníž. přenesená",J278,0)</f>
        <v>0</v>
      </c>
      <c r="BI278" s="233">
        <f>IF(N278="nulová",J278,0)</f>
        <v>0</v>
      </c>
      <c r="BJ278" s="18" t="s">
        <v>85</v>
      </c>
      <c r="BK278" s="233">
        <f>ROUND(I278*H278,2)</f>
        <v>0</v>
      </c>
      <c r="BL278" s="18" t="s">
        <v>146</v>
      </c>
      <c r="BM278" s="232" t="s">
        <v>328</v>
      </c>
    </row>
    <row r="279" s="13" customFormat="1">
      <c r="A279" s="13"/>
      <c r="B279" s="234"/>
      <c r="C279" s="235"/>
      <c r="D279" s="236" t="s">
        <v>148</v>
      </c>
      <c r="E279" s="237" t="s">
        <v>1</v>
      </c>
      <c r="F279" s="238" t="s">
        <v>329</v>
      </c>
      <c r="G279" s="235"/>
      <c r="H279" s="239">
        <v>2</v>
      </c>
      <c r="I279" s="240"/>
      <c r="J279" s="235"/>
      <c r="K279" s="235"/>
      <c r="L279" s="241"/>
      <c r="M279" s="242"/>
      <c r="N279" s="243"/>
      <c r="O279" s="243"/>
      <c r="P279" s="243"/>
      <c r="Q279" s="243"/>
      <c r="R279" s="243"/>
      <c r="S279" s="243"/>
      <c r="T279" s="24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5" t="s">
        <v>148</v>
      </c>
      <c r="AU279" s="245" t="s">
        <v>87</v>
      </c>
      <c r="AV279" s="13" t="s">
        <v>87</v>
      </c>
      <c r="AW279" s="13" t="s">
        <v>32</v>
      </c>
      <c r="AX279" s="13" t="s">
        <v>85</v>
      </c>
      <c r="AY279" s="245" t="s">
        <v>140</v>
      </c>
    </row>
    <row r="280" s="2" customFormat="1" ht="24.15" customHeight="1">
      <c r="A280" s="39"/>
      <c r="B280" s="40"/>
      <c r="C280" s="278" t="s">
        <v>330</v>
      </c>
      <c r="D280" s="278" t="s">
        <v>189</v>
      </c>
      <c r="E280" s="279" t="s">
        <v>331</v>
      </c>
      <c r="F280" s="280" t="s">
        <v>332</v>
      </c>
      <c r="G280" s="281" t="s">
        <v>327</v>
      </c>
      <c r="H280" s="282">
        <v>1</v>
      </c>
      <c r="I280" s="283"/>
      <c r="J280" s="284">
        <f>ROUND(I280*H280,2)</f>
        <v>0</v>
      </c>
      <c r="K280" s="285"/>
      <c r="L280" s="286"/>
      <c r="M280" s="287" t="s">
        <v>1</v>
      </c>
      <c r="N280" s="288" t="s">
        <v>42</v>
      </c>
      <c r="O280" s="92"/>
      <c r="P280" s="230">
        <f>O280*H280</f>
        <v>0</v>
      </c>
      <c r="Q280" s="230">
        <v>0.0025000000000000001</v>
      </c>
      <c r="R280" s="230">
        <f>Q280*H280</f>
        <v>0.0025000000000000001</v>
      </c>
      <c r="S280" s="230">
        <v>0</v>
      </c>
      <c r="T280" s="231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2" t="s">
        <v>188</v>
      </c>
      <c r="AT280" s="232" t="s">
        <v>189</v>
      </c>
      <c r="AU280" s="232" t="s">
        <v>87</v>
      </c>
      <c r="AY280" s="18" t="s">
        <v>140</v>
      </c>
      <c r="BE280" s="233">
        <f>IF(N280="základní",J280,0)</f>
        <v>0</v>
      </c>
      <c r="BF280" s="233">
        <f>IF(N280="snížená",J280,0)</f>
        <v>0</v>
      </c>
      <c r="BG280" s="233">
        <f>IF(N280="zákl. přenesená",J280,0)</f>
        <v>0</v>
      </c>
      <c r="BH280" s="233">
        <f>IF(N280="sníž. přenesená",J280,0)</f>
        <v>0</v>
      </c>
      <c r="BI280" s="233">
        <f>IF(N280="nulová",J280,0)</f>
        <v>0</v>
      </c>
      <c r="BJ280" s="18" t="s">
        <v>85</v>
      </c>
      <c r="BK280" s="233">
        <f>ROUND(I280*H280,2)</f>
        <v>0</v>
      </c>
      <c r="BL280" s="18" t="s">
        <v>146</v>
      </c>
      <c r="BM280" s="232" t="s">
        <v>333</v>
      </c>
    </row>
    <row r="281" s="2" customFormat="1" ht="16.5" customHeight="1">
      <c r="A281" s="39"/>
      <c r="B281" s="40"/>
      <c r="C281" s="278" t="s">
        <v>334</v>
      </c>
      <c r="D281" s="278" t="s">
        <v>189</v>
      </c>
      <c r="E281" s="279" t="s">
        <v>335</v>
      </c>
      <c r="F281" s="280" t="s">
        <v>336</v>
      </c>
      <c r="G281" s="281" t="s">
        <v>327</v>
      </c>
      <c r="H281" s="282">
        <v>1</v>
      </c>
      <c r="I281" s="283"/>
      <c r="J281" s="284">
        <f>ROUND(I281*H281,2)</f>
        <v>0</v>
      </c>
      <c r="K281" s="285"/>
      <c r="L281" s="286"/>
      <c r="M281" s="287" t="s">
        <v>1</v>
      </c>
      <c r="N281" s="288" t="s">
        <v>42</v>
      </c>
      <c r="O281" s="92"/>
      <c r="P281" s="230">
        <f>O281*H281</f>
        <v>0</v>
      </c>
      <c r="Q281" s="230">
        <v>0.0016999999999999999</v>
      </c>
      <c r="R281" s="230">
        <f>Q281*H281</f>
        <v>0.0016999999999999999</v>
      </c>
      <c r="S281" s="230">
        <v>0</v>
      </c>
      <c r="T281" s="231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2" t="s">
        <v>188</v>
      </c>
      <c r="AT281" s="232" t="s">
        <v>189</v>
      </c>
      <c r="AU281" s="232" t="s">
        <v>87</v>
      </c>
      <c r="AY281" s="18" t="s">
        <v>140</v>
      </c>
      <c r="BE281" s="233">
        <f>IF(N281="základní",J281,0)</f>
        <v>0</v>
      </c>
      <c r="BF281" s="233">
        <f>IF(N281="snížená",J281,0)</f>
        <v>0</v>
      </c>
      <c r="BG281" s="233">
        <f>IF(N281="zákl. přenesená",J281,0)</f>
        <v>0</v>
      </c>
      <c r="BH281" s="233">
        <f>IF(N281="sníž. přenesená",J281,0)</f>
        <v>0</v>
      </c>
      <c r="BI281" s="233">
        <f>IF(N281="nulová",J281,0)</f>
        <v>0</v>
      </c>
      <c r="BJ281" s="18" t="s">
        <v>85</v>
      </c>
      <c r="BK281" s="233">
        <f>ROUND(I281*H281,2)</f>
        <v>0</v>
      </c>
      <c r="BL281" s="18" t="s">
        <v>146</v>
      </c>
      <c r="BM281" s="232" t="s">
        <v>337</v>
      </c>
    </row>
    <row r="282" s="2" customFormat="1" ht="24.15" customHeight="1">
      <c r="A282" s="39"/>
      <c r="B282" s="40"/>
      <c r="C282" s="220" t="s">
        <v>338</v>
      </c>
      <c r="D282" s="220" t="s">
        <v>142</v>
      </c>
      <c r="E282" s="221" t="s">
        <v>339</v>
      </c>
      <c r="F282" s="222" t="s">
        <v>340</v>
      </c>
      <c r="G282" s="223" t="s">
        <v>327</v>
      </c>
      <c r="H282" s="224">
        <v>2</v>
      </c>
      <c r="I282" s="225"/>
      <c r="J282" s="226">
        <f>ROUND(I282*H282,2)</f>
        <v>0</v>
      </c>
      <c r="K282" s="227"/>
      <c r="L282" s="45"/>
      <c r="M282" s="228" t="s">
        <v>1</v>
      </c>
      <c r="N282" s="229" t="s">
        <v>42</v>
      </c>
      <c r="O282" s="92"/>
      <c r="P282" s="230">
        <f>O282*H282</f>
        <v>0</v>
      </c>
      <c r="Q282" s="230">
        <v>0.10940999999999999</v>
      </c>
      <c r="R282" s="230">
        <f>Q282*H282</f>
        <v>0.21881999999999999</v>
      </c>
      <c r="S282" s="230">
        <v>0</v>
      </c>
      <c r="T282" s="231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2" t="s">
        <v>146</v>
      </c>
      <c r="AT282" s="232" t="s">
        <v>142</v>
      </c>
      <c r="AU282" s="232" t="s">
        <v>87</v>
      </c>
      <c r="AY282" s="18" t="s">
        <v>140</v>
      </c>
      <c r="BE282" s="233">
        <f>IF(N282="základní",J282,0)</f>
        <v>0</v>
      </c>
      <c r="BF282" s="233">
        <f>IF(N282="snížená",J282,0)</f>
        <v>0</v>
      </c>
      <c r="BG282" s="233">
        <f>IF(N282="zákl. přenesená",J282,0)</f>
        <v>0</v>
      </c>
      <c r="BH282" s="233">
        <f>IF(N282="sníž. přenesená",J282,0)</f>
        <v>0</v>
      </c>
      <c r="BI282" s="233">
        <f>IF(N282="nulová",J282,0)</f>
        <v>0</v>
      </c>
      <c r="BJ282" s="18" t="s">
        <v>85</v>
      </c>
      <c r="BK282" s="233">
        <f>ROUND(I282*H282,2)</f>
        <v>0</v>
      </c>
      <c r="BL282" s="18" t="s">
        <v>146</v>
      </c>
      <c r="BM282" s="232" t="s">
        <v>341</v>
      </c>
    </row>
    <row r="283" s="13" customFormat="1">
      <c r="A283" s="13"/>
      <c r="B283" s="234"/>
      <c r="C283" s="235"/>
      <c r="D283" s="236" t="s">
        <v>148</v>
      </c>
      <c r="E283" s="237" t="s">
        <v>1</v>
      </c>
      <c r="F283" s="238" t="s">
        <v>329</v>
      </c>
      <c r="G283" s="235"/>
      <c r="H283" s="239">
        <v>2</v>
      </c>
      <c r="I283" s="240"/>
      <c r="J283" s="235"/>
      <c r="K283" s="235"/>
      <c r="L283" s="241"/>
      <c r="M283" s="242"/>
      <c r="N283" s="243"/>
      <c r="O283" s="243"/>
      <c r="P283" s="243"/>
      <c r="Q283" s="243"/>
      <c r="R283" s="243"/>
      <c r="S283" s="243"/>
      <c r="T283" s="24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5" t="s">
        <v>148</v>
      </c>
      <c r="AU283" s="245" t="s">
        <v>87</v>
      </c>
      <c r="AV283" s="13" t="s">
        <v>87</v>
      </c>
      <c r="AW283" s="13" t="s">
        <v>32</v>
      </c>
      <c r="AX283" s="13" t="s">
        <v>85</v>
      </c>
      <c r="AY283" s="245" t="s">
        <v>140</v>
      </c>
    </row>
    <row r="284" s="2" customFormat="1" ht="21.75" customHeight="1">
      <c r="A284" s="39"/>
      <c r="B284" s="40"/>
      <c r="C284" s="278" t="s">
        <v>342</v>
      </c>
      <c r="D284" s="278" t="s">
        <v>189</v>
      </c>
      <c r="E284" s="279" t="s">
        <v>343</v>
      </c>
      <c r="F284" s="280" t="s">
        <v>344</v>
      </c>
      <c r="G284" s="281" t="s">
        <v>327</v>
      </c>
      <c r="H284" s="282">
        <v>5</v>
      </c>
      <c r="I284" s="283"/>
      <c r="J284" s="284">
        <f>ROUND(I284*H284,2)</f>
        <v>0</v>
      </c>
      <c r="K284" s="285"/>
      <c r="L284" s="286"/>
      <c r="M284" s="287" t="s">
        <v>1</v>
      </c>
      <c r="N284" s="288" t="s">
        <v>42</v>
      </c>
      <c r="O284" s="92"/>
      <c r="P284" s="230">
        <f>O284*H284</f>
        <v>0</v>
      </c>
      <c r="Q284" s="230">
        <v>0.0025000000000000001</v>
      </c>
      <c r="R284" s="230">
        <f>Q284*H284</f>
        <v>0.012500000000000001</v>
      </c>
      <c r="S284" s="230">
        <v>0</v>
      </c>
      <c r="T284" s="231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2" t="s">
        <v>188</v>
      </c>
      <c r="AT284" s="232" t="s">
        <v>189</v>
      </c>
      <c r="AU284" s="232" t="s">
        <v>87</v>
      </c>
      <c r="AY284" s="18" t="s">
        <v>140</v>
      </c>
      <c r="BE284" s="233">
        <f>IF(N284="základní",J284,0)</f>
        <v>0</v>
      </c>
      <c r="BF284" s="233">
        <f>IF(N284="snížená",J284,0)</f>
        <v>0</v>
      </c>
      <c r="BG284" s="233">
        <f>IF(N284="zákl. přenesená",J284,0)</f>
        <v>0</v>
      </c>
      <c r="BH284" s="233">
        <f>IF(N284="sníž. přenesená",J284,0)</f>
        <v>0</v>
      </c>
      <c r="BI284" s="233">
        <f>IF(N284="nulová",J284,0)</f>
        <v>0</v>
      </c>
      <c r="BJ284" s="18" t="s">
        <v>85</v>
      </c>
      <c r="BK284" s="233">
        <f>ROUND(I284*H284,2)</f>
        <v>0</v>
      </c>
      <c r="BL284" s="18" t="s">
        <v>146</v>
      </c>
      <c r="BM284" s="232" t="s">
        <v>345</v>
      </c>
    </row>
    <row r="285" s="2" customFormat="1" ht="24.15" customHeight="1">
      <c r="A285" s="39"/>
      <c r="B285" s="40"/>
      <c r="C285" s="220" t="s">
        <v>346</v>
      </c>
      <c r="D285" s="220" t="s">
        <v>142</v>
      </c>
      <c r="E285" s="221" t="s">
        <v>347</v>
      </c>
      <c r="F285" s="222" t="s">
        <v>348</v>
      </c>
      <c r="G285" s="223" t="s">
        <v>162</v>
      </c>
      <c r="H285" s="224">
        <v>55.109999999999999</v>
      </c>
      <c r="I285" s="225"/>
      <c r="J285" s="226">
        <f>ROUND(I285*H285,2)</f>
        <v>0</v>
      </c>
      <c r="K285" s="227"/>
      <c r="L285" s="45"/>
      <c r="M285" s="228" t="s">
        <v>1</v>
      </c>
      <c r="N285" s="229" t="s">
        <v>42</v>
      </c>
      <c r="O285" s="92"/>
      <c r="P285" s="230">
        <f>O285*H285</f>
        <v>0</v>
      </c>
      <c r="Q285" s="230">
        <v>2.46367</v>
      </c>
      <c r="R285" s="230">
        <f>Q285*H285</f>
        <v>135.77285370000001</v>
      </c>
      <c r="S285" s="230">
        <v>0</v>
      </c>
      <c r="T285" s="231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2" t="s">
        <v>146</v>
      </c>
      <c r="AT285" s="232" t="s">
        <v>142</v>
      </c>
      <c r="AU285" s="232" t="s">
        <v>87</v>
      </c>
      <c r="AY285" s="18" t="s">
        <v>140</v>
      </c>
      <c r="BE285" s="233">
        <f>IF(N285="základní",J285,0)</f>
        <v>0</v>
      </c>
      <c r="BF285" s="233">
        <f>IF(N285="snížená",J285,0)</f>
        <v>0</v>
      </c>
      <c r="BG285" s="233">
        <f>IF(N285="zákl. přenesená",J285,0)</f>
        <v>0</v>
      </c>
      <c r="BH285" s="233">
        <f>IF(N285="sníž. přenesená",J285,0)</f>
        <v>0</v>
      </c>
      <c r="BI285" s="233">
        <f>IF(N285="nulová",J285,0)</f>
        <v>0</v>
      </c>
      <c r="BJ285" s="18" t="s">
        <v>85</v>
      </c>
      <c r="BK285" s="233">
        <f>ROUND(I285*H285,2)</f>
        <v>0</v>
      </c>
      <c r="BL285" s="18" t="s">
        <v>146</v>
      </c>
      <c r="BM285" s="232" t="s">
        <v>349</v>
      </c>
    </row>
    <row r="286" s="14" customFormat="1">
      <c r="A286" s="14"/>
      <c r="B286" s="246"/>
      <c r="C286" s="247"/>
      <c r="D286" s="236" t="s">
        <v>148</v>
      </c>
      <c r="E286" s="248" t="s">
        <v>1</v>
      </c>
      <c r="F286" s="249" t="s">
        <v>167</v>
      </c>
      <c r="G286" s="247"/>
      <c r="H286" s="248" t="s">
        <v>1</v>
      </c>
      <c r="I286" s="250"/>
      <c r="J286" s="247"/>
      <c r="K286" s="247"/>
      <c r="L286" s="251"/>
      <c r="M286" s="252"/>
      <c r="N286" s="253"/>
      <c r="O286" s="253"/>
      <c r="P286" s="253"/>
      <c r="Q286" s="253"/>
      <c r="R286" s="253"/>
      <c r="S286" s="253"/>
      <c r="T286" s="25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5" t="s">
        <v>148</v>
      </c>
      <c r="AU286" s="255" t="s">
        <v>87</v>
      </c>
      <c r="AV286" s="14" t="s">
        <v>85</v>
      </c>
      <c r="AW286" s="14" t="s">
        <v>32</v>
      </c>
      <c r="AX286" s="14" t="s">
        <v>77</v>
      </c>
      <c r="AY286" s="255" t="s">
        <v>140</v>
      </c>
    </row>
    <row r="287" s="13" customFormat="1">
      <c r="A287" s="13"/>
      <c r="B287" s="234"/>
      <c r="C287" s="235"/>
      <c r="D287" s="236" t="s">
        <v>148</v>
      </c>
      <c r="E287" s="237" t="s">
        <v>1</v>
      </c>
      <c r="F287" s="238" t="s">
        <v>350</v>
      </c>
      <c r="G287" s="235"/>
      <c r="H287" s="239">
        <v>18.370000000000001</v>
      </c>
      <c r="I287" s="240"/>
      <c r="J287" s="235"/>
      <c r="K287" s="235"/>
      <c r="L287" s="241"/>
      <c r="M287" s="242"/>
      <c r="N287" s="243"/>
      <c r="O287" s="243"/>
      <c r="P287" s="243"/>
      <c r="Q287" s="243"/>
      <c r="R287" s="243"/>
      <c r="S287" s="243"/>
      <c r="T287" s="244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5" t="s">
        <v>148</v>
      </c>
      <c r="AU287" s="245" t="s">
        <v>87</v>
      </c>
      <c r="AV287" s="13" t="s">
        <v>87</v>
      </c>
      <c r="AW287" s="13" t="s">
        <v>32</v>
      </c>
      <c r="AX287" s="13" t="s">
        <v>77</v>
      </c>
      <c r="AY287" s="245" t="s">
        <v>140</v>
      </c>
    </row>
    <row r="288" s="15" customFormat="1">
      <c r="A288" s="15"/>
      <c r="B288" s="256"/>
      <c r="C288" s="257"/>
      <c r="D288" s="236" t="s">
        <v>148</v>
      </c>
      <c r="E288" s="258" t="s">
        <v>1</v>
      </c>
      <c r="F288" s="259" t="s">
        <v>166</v>
      </c>
      <c r="G288" s="257"/>
      <c r="H288" s="260">
        <v>18.370000000000001</v>
      </c>
      <c r="I288" s="261"/>
      <c r="J288" s="257"/>
      <c r="K288" s="257"/>
      <c r="L288" s="262"/>
      <c r="M288" s="263"/>
      <c r="N288" s="264"/>
      <c r="O288" s="264"/>
      <c r="P288" s="264"/>
      <c r="Q288" s="264"/>
      <c r="R288" s="264"/>
      <c r="S288" s="264"/>
      <c r="T288" s="26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66" t="s">
        <v>148</v>
      </c>
      <c r="AU288" s="266" t="s">
        <v>87</v>
      </c>
      <c r="AV288" s="15" t="s">
        <v>155</v>
      </c>
      <c r="AW288" s="15" t="s">
        <v>32</v>
      </c>
      <c r="AX288" s="15" t="s">
        <v>77</v>
      </c>
      <c r="AY288" s="266" t="s">
        <v>140</v>
      </c>
    </row>
    <row r="289" s="14" customFormat="1">
      <c r="A289" s="14"/>
      <c r="B289" s="246"/>
      <c r="C289" s="247"/>
      <c r="D289" s="236" t="s">
        <v>148</v>
      </c>
      <c r="E289" s="248" t="s">
        <v>1</v>
      </c>
      <c r="F289" s="249" t="s">
        <v>169</v>
      </c>
      <c r="G289" s="247"/>
      <c r="H289" s="248" t="s">
        <v>1</v>
      </c>
      <c r="I289" s="250"/>
      <c r="J289" s="247"/>
      <c r="K289" s="247"/>
      <c r="L289" s="251"/>
      <c r="M289" s="252"/>
      <c r="N289" s="253"/>
      <c r="O289" s="253"/>
      <c r="P289" s="253"/>
      <c r="Q289" s="253"/>
      <c r="R289" s="253"/>
      <c r="S289" s="253"/>
      <c r="T289" s="25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5" t="s">
        <v>148</v>
      </c>
      <c r="AU289" s="255" t="s">
        <v>87</v>
      </c>
      <c r="AV289" s="14" t="s">
        <v>85</v>
      </c>
      <c r="AW289" s="14" t="s">
        <v>32</v>
      </c>
      <c r="AX289" s="14" t="s">
        <v>77</v>
      </c>
      <c r="AY289" s="255" t="s">
        <v>140</v>
      </c>
    </row>
    <row r="290" s="13" customFormat="1">
      <c r="A290" s="13"/>
      <c r="B290" s="234"/>
      <c r="C290" s="235"/>
      <c r="D290" s="236" t="s">
        <v>148</v>
      </c>
      <c r="E290" s="237" t="s">
        <v>1</v>
      </c>
      <c r="F290" s="238" t="s">
        <v>350</v>
      </c>
      <c r="G290" s="235"/>
      <c r="H290" s="239">
        <v>18.370000000000001</v>
      </c>
      <c r="I290" s="240"/>
      <c r="J290" s="235"/>
      <c r="K290" s="235"/>
      <c r="L290" s="241"/>
      <c r="M290" s="242"/>
      <c r="N290" s="243"/>
      <c r="O290" s="243"/>
      <c r="P290" s="243"/>
      <c r="Q290" s="243"/>
      <c r="R290" s="243"/>
      <c r="S290" s="243"/>
      <c r="T290" s="24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5" t="s">
        <v>148</v>
      </c>
      <c r="AU290" s="245" t="s">
        <v>87</v>
      </c>
      <c r="AV290" s="13" t="s">
        <v>87</v>
      </c>
      <c r="AW290" s="13" t="s">
        <v>32</v>
      </c>
      <c r="AX290" s="13" t="s">
        <v>77</v>
      </c>
      <c r="AY290" s="245" t="s">
        <v>140</v>
      </c>
    </row>
    <row r="291" s="15" customFormat="1">
      <c r="A291" s="15"/>
      <c r="B291" s="256"/>
      <c r="C291" s="257"/>
      <c r="D291" s="236" t="s">
        <v>148</v>
      </c>
      <c r="E291" s="258" t="s">
        <v>1</v>
      </c>
      <c r="F291" s="259" t="s">
        <v>166</v>
      </c>
      <c r="G291" s="257"/>
      <c r="H291" s="260">
        <v>18.370000000000001</v>
      </c>
      <c r="I291" s="261"/>
      <c r="J291" s="257"/>
      <c r="K291" s="257"/>
      <c r="L291" s="262"/>
      <c r="M291" s="263"/>
      <c r="N291" s="264"/>
      <c r="O291" s="264"/>
      <c r="P291" s="264"/>
      <c r="Q291" s="264"/>
      <c r="R291" s="264"/>
      <c r="S291" s="264"/>
      <c r="T291" s="26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66" t="s">
        <v>148</v>
      </c>
      <c r="AU291" s="266" t="s">
        <v>87</v>
      </c>
      <c r="AV291" s="15" t="s">
        <v>155</v>
      </c>
      <c r="AW291" s="15" t="s">
        <v>32</v>
      </c>
      <c r="AX291" s="15" t="s">
        <v>77</v>
      </c>
      <c r="AY291" s="266" t="s">
        <v>140</v>
      </c>
    </row>
    <row r="292" s="14" customFormat="1">
      <c r="A292" s="14"/>
      <c r="B292" s="246"/>
      <c r="C292" s="247"/>
      <c r="D292" s="236" t="s">
        <v>148</v>
      </c>
      <c r="E292" s="248" t="s">
        <v>1</v>
      </c>
      <c r="F292" s="249" t="s">
        <v>170</v>
      </c>
      <c r="G292" s="247"/>
      <c r="H292" s="248" t="s">
        <v>1</v>
      </c>
      <c r="I292" s="250"/>
      <c r="J292" s="247"/>
      <c r="K292" s="247"/>
      <c r="L292" s="251"/>
      <c r="M292" s="252"/>
      <c r="N292" s="253"/>
      <c r="O292" s="253"/>
      <c r="P292" s="253"/>
      <c r="Q292" s="253"/>
      <c r="R292" s="253"/>
      <c r="S292" s="253"/>
      <c r="T292" s="25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5" t="s">
        <v>148</v>
      </c>
      <c r="AU292" s="255" t="s">
        <v>87</v>
      </c>
      <c r="AV292" s="14" t="s">
        <v>85</v>
      </c>
      <c r="AW292" s="14" t="s">
        <v>32</v>
      </c>
      <c r="AX292" s="14" t="s">
        <v>77</v>
      </c>
      <c r="AY292" s="255" t="s">
        <v>140</v>
      </c>
    </row>
    <row r="293" s="13" customFormat="1">
      <c r="A293" s="13"/>
      <c r="B293" s="234"/>
      <c r="C293" s="235"/>
      <c r="D293" s="236" t="s">
        <v>148</v>
      </c>
      <c r="E293" s="237" t="s">
        <v>1</v>
      </c>
      <c r="F293" s="238" t="s">
        <v>350</v>
      </c>
      <c r="G293" s="235"/>
      <c r="H293" s="239">
        <v>18.370000000000001</v>
      </c>
      <c r="I293" s="240"/>
      <c r="J293" s="235"/>
      <c r="K293" s="235"/>
      <c r="L293" s="241"/>
      <c r="M293" s="242"/>
      <c r="N293" s="243"/>
      <c r="O293" s="243"/>
      <c r="P293" s="243"/>
      <c r="Q293" s="243"/>
      <c r="R293" s="243"/>
      <c r="S293" s="243"/>
      <c r="T293" s="24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5" t="s">
        <v>148</v>
      </c>
      <c r="AU293" s="245" t="s">
        <v>87</v>
      </c>
      <c r="AV293" s="13" t="s">
        <v>87</v>
      </c>
      <c r="AW293" s="13" t="s">
        <v>32</v>
      </c>
      <c r="AX293" s="13" t="s">
        <v>77</v>
      </c>
      <c r="AY293" s="245" t="s">
        <v>140</v>
      </c>
    </row>
    <row r="294" s="15" customFormat="1">
      <c r="A294" s="15"/>
      <c r="B294" s="256"/>
      <c r="C294" s="257"/>
      <c r="D294" s="236" t="s">
        <v>148</v>
      </c>
      <c r="E294" s="258" t="s">
        <v>1</v>
      </c>
      <c r="F294" s="259" t="s">
        <v>166</v>
      </c>
      <c r="G294" s="257"/>
      <c r="H294" s="260">
        <v>18.370000000000001</v>
      </c>
      <c r="I294" s="261"/>
      <c r="J294" s="257"/>
      <c r="K294" s="257"/>
      <c r="L294" s="262"/>
      <c r="M294" s="263"/>
      <c r="N294" s="264"/>
      <c r="O294" s="264"/>
      <c r="P294" s="264"/>
      <c r="Q294" s="264"/>
      <c r="R294" s="264"/>
      <c r="S294" s="264"/>
      <c r="T294" s="26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66" t="s">
        <v>148</v>
      </c>
      <c r="AU294" s="266" t="s">
        <v>87</v>
      </c>
      <c r="AV294" s="15" t="s">
        <v>155</v>
      </c>
      <c r="AW294" s="15" t="s">
        <v>32</v>
      </c>
      <c r="AX294" s="15" t="s">
        <v>77</v>
      </c>
      <c r="AY294" s="266" t="s">
        <v>140</v>
      </c>
    </row>
    <row r="295" s="16" customFormat="1">
      <c r="A295" s="16"/>
      <c r="B295" s="267"/>
      <c r="C295" s="268"/>
      <c r="D295" s="236" t="s">
        <v>148</v>
      </c>
      <c r="E295" s="269" t="s">
        <v>1</v>
      </c>
      <c r="F295" s="270" t="s">
        <v>171</v>
      </c>
      <c r="G295" s="268"/>
      <c r="H295" s="271">
        <v>55.109999999999999</v>
      </c>
      <c r="I295" s="272"/>
      <c r="J295" s="268"/>
      <c r="K295" s="268"/>
      <c r="L295" s="273"/>
      <c r="M295" s="274"/>
      <c r="N295" s="275"/>
      <c r="O295" s="275"/>
      <c r="P295" s="275"/>
      <c r="Q295" s="275"/>
      <c r="R295" s="275"/>
      <c r="S295" s="275"/>
      <c r="T295" s="276"/>
      <c r="U295" s="16"/>
      <c r="V295" s="16"/>
      <c r="W295" s="16"/>
      <c r="X295" s="16"/>
      <c r="Y295" s="16"/>
      <c r="Z295" s="16"/>
      <c r="AA295" s="16"/>
      <c r="AB295" s="16"/>
      <c r="AC295" s="16"/>
      <c r="AD295" s="16"/>
      <c r="AE295" s="16"/>
      <c r="AT295" s="277" t="s">
        <v>148</v>
      </c>
      <c r="AU295" s="277" t="s">
        <v>87</v>
      </c>
      <c r="AV295" s="16" t="s">
        <v>146</v>
      </c>
      <c r="AW295" s="16" t="s">
        <v>32</v>
      </c>
      <c r="AX295" s="16" t="s">
        <v>85</v>
      </c>
      <c r="AY295" s="277" t="s">
        <v>140</v>
      </c>
    </row>
    <row r="296" s="14" customFormat="1">
      <c r="A296" s="14"/>
      <c r="B296" s="246"/>
      <c r="C296" s="247"/>
      <c r="D296" s="236" t="s">
        <v>148</v>
      </c>
      <c r="E296" s="248" t="s">
        <v>1</v>
      </c>
      <c r="F296" s="249" t="s">
        <v>154</v>
      </c>
      <c r="G296" s="247"/>
      <c r="H296" s="248" t="s">
        <v>1</v>
      </c>
      <c r="I296" s="250"/>
      <c r="J296" s="247"/>
      <c r="K296" s="247"/>
      <c r="L296" s="251"/>
      <c r="M296" s="252"/>
      <c r="N296" s="253"/>
      <c r="O296" s="253"/>
      <c r="P296" s="253"/>
      <c r="Q296" s="253"/>
      <c r="R296" s="253"/>
      <c r="S296" s="253"/>
      <c r="T296" s="25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5" t="s">
        <v>148</v>
      </c>
      <c r="AU296" s="255" t="s">
        <v>87</v>
      </c>
      <c r="AV296" s="14" t="s">
        <v>85</v>
      </c>
      <c r="AW296" s="14" t="s">
        <v>32</v>
      </c>
      <c r="AX296" s="14" t="s">
        <v>77</v>
      </c>
      <c r="AY296" s="255" t="s">
        <v>140</v>
      </c>
    </row>
    <row r="297" s="2" customFormat="1" ht="33" customHeight="1">
      <c r="A297" s="39"/>
      <c r="B297" s="40"/>
      <c r="C297" s="220" t="s">
        <v>351</v>
      </c>
      <c r="D297" s="220" t="s">
        <v>142</v>
      </c>
      <c r="E297" s="221" t="s">
        <v>352</v>
      </c>
      <c r="F297" s="222" t="s">
        <v>353</v>
      </c>
      <c r="G297" s="223" t="s">
        <v>320</v>
      </c>
      <c r="H297" s="224">
        <v>42</v>
      </c>
      <c r="I297" s="225"/>
      <c r="J297" s="226">
        <f>ROUND(I297*H297,2)</f>
        <v>0</v>
      </c>
      <c r="K297" s="227"/>
      <c r="L297" s="45"/>
      <c r="M297" s="228" t="s">
        <v>1</v>
      </c>
      <c r="N297" s="229" t="s">
        <v>42</v>
      </c>
      <c r="O297" s="92"/>
      <c r="P297" s="230">
        <f>O297*H297</f>
        <v>0</v>
      </c>
      <c r="Q297" s="230">
        <v>0</v>
      </c>
      <c r="R297" s="230">
        <f>Q297*H297</f>
        <v>0</v>
      </c>
      <c r="S297" s="230">
        <v>0</v>
      </c>
      <c r="T297" s="231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2" t="s">
        <v>146</v>
      </c>
      <c r="AT297" s="232" t="s">
        <v>142</v>
      </c>
      <c r="AU297" s="232" t="s">
        <v>87</v>
      </c>
      <c r="AY297" s="18" t="s">
        <v>140</v>
      </c>
      <c r="BE297" s="233">
        <f>IF(N297="základní",J297,0)</f>
        <v>0</v>
      </c>
      <c r="BF297" s="233">
        <f>IF(N297="snížená",J297,0)</f>
        <v>0</v>
      </c>
      <c r="BG297" s="233">
        <f>IF(N297="zákl. přenesená",J297,0)</f>
        <v>0</v>
      </c>
      <c r="BH297" s="233">
        <f>IF(N297="sníž. přenesená",J297,0)</f>
        <v>0</v>
      </c>
      <c r="BI297" s="233">
        <f>IF(N297="nulová",J297,0)</f>
        <v>0</v>
      </c>
      <c r="BJ297" s="18" t="s">
        <v>85</v>
      </c>
      <c r="BK297" s="233">
        <f>ROUND(I297*H297,2)</f>
        <v>0</v>
      </c>
      <c r="BL297" s="18" t="s">
        <v>146</v>
      </c>
      <c r="BM297" s="232" t="s">
        <v>354</v>
      </c>
    </row>
    <row r="298" s="14" customFormat="1">
      <c r="A298" s="14"/>
      <c r="B298" s="246"/>
      <c r="C298" s="247"/>
      <c r="D298" s="236" t="s">
        <v>148</v>
      </c>
      <c r="E298" s="248" t="s">
        <v>1</v>
      </c>
      <c r="F298" s="249" t="s">
        <v>167</v>
      </c>
      <c r="G298" s="247"/>
      <c r="H298" s="248" t="s">
        <v>1</v>
      </c>
      <c r="I298" s="250"/>
      <c r="J298" s="247"/>
      <c r="K298" s="247"/>
      <c r="L298" s="251"/>
      <c r="M298" s="252"/>
      <c r="N298" s="253"/>
      <c r="O298" s="253"/>
      <c r="P298" s="253"/>
      <c r="Q298" s="253"/>
      <c r="R298" s="253"/>
      <c r="S298" s="253"/>
      <c r="T298" s="25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5" t="s">
        <v>148</v>
      </c>
      <c r="AU298" s="255" t="s">
        <v>87</v>
      </c>
      <c r="AV298" s="14" t="s">
        <v>85</v>
      </c>
      <c r="AW298" s="14" t="s">
        <v>32</v>
      </c>
      <c r="AX298" s="14" t="s">
        <v>77</v>
      </c>
      <c r="AY298" s="255" t="s">
        <v>140</v>
      </c>
    </row>
    <row r="299" s="13" customFormat="1">
      <c r="A299" s="13"/>
      <c r="B299" s="234"/>
      <c r="C299" s="235"/>
      <c r="D299" s="236" t="s">
        <v>148</v>
      </c>
      <c r="E299" s="237" t="s">
        <v>1</v>
      </c>
      <c r="F299" s="238" t="s">
        <v>223</v>
      </c>
      <c r="G299" s="235"/>
      <c r="H299" s="239">
        <v>14</v>
      </c>
      <c r="I299" s="240"/>
      <c r="J299" s="235"/>
      <c r="K299" s="235"/>
      <c r="L299" s="241"/>
      <c r="M299" s="242"/>
      <c r="N299" s="243"/>
      <c r="O299" s="243"/>
      <c r="P299" s="243"/>
      <c r="Q299" s="243"/>
      <c r="R299" s="243"/>
      <c r="S299" s="243"/>
      <c r="T299" s="244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5" t="s">
        <v>148</v>
      </c>
      <c r="AU299" s="245" t="s">
        <v>87</v>
      </c>
      <c r="AV299" s="13" t="s">
        <v>87</v>
      </c>
      <c r="AW299" s="13" t="s">
        <v>32</v>
      </c>
      <c r="AX299" s="13" t="s">
        <v>77</v>
      </c>
      <c r="AY299" s="245" t="s">
        <v>140</v>
      </c>
    </row>
    <row r="300" s="15" customFormat="1">
      <c r="A300" s="15"/>
      <c r="B300" s="256"/>
      <c r="C300" s="257"/>
      <c r="D300" s="236" t="s">
        <v>148</v>
      </c>
      <c r="E300" s="258" t="s">
        <v>1</v>
      </c>
      <c r="F300" s="259" t="s">
        <v>166</v>
      </c>
      <c r="G300" s="257"/>
      <c r="H300" s="260">
        <v>14</v>
      </c>
      <c r="I300" s="261"/>
      <c r="J300" s="257"/>
      <c r="K300" s="257"/>
      <c r="L300" s="262"/>
      <c r="M300" s="263"/>
      <c r="N300" s="264"/>
      <c r="O300" s="264"/>
      <c r="P300" s="264"/>
      <c r="Q300" s="264"/>
      <c r="R300" s="264"/>
      <c r="S300" s="264"/>
      <c r="T300" s="26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66" t="s">
        <v>148</v>
      </c>
      <c r="AU300" s="266" t="s">
        <v>87</v>
      </c>
      <c r="AV300" s="15" t="s">
        <v>155</v>
      </c>
      <c r="AW300" s="15" t="s">
        <v>32</v>
      </c>
      <c r="AX300" s="15" t="s">
        <v>77</v>
      </c>
      <c r="AY300" s="266" t="s">
        <v>140</v>
      </c>
    </row>
    <row r="301" s="14" customFormat="1">
      <c r="A301" s="14"/>
      <c r="B301" s="246"/>
      <c r="C301" s="247"/>
      <c r="D301" s="236" t="s">
        <v>148</v>
      </c>
      <c r="E301" s="248" t="s">
        <v>1</v>
      </c>
      <c r="F301" s="249" t="s">
        <v>169</v>
      </c>
      <c r="G301" s="247"/>
      <c r="H301" s="248" t="s">
        <v>1</v>
      </c>
      <c r="I301" s="250"/>
      <c r="J301" s="247"/>
      <c r="K301" s="247"/>
      <c r="L301" s="251"/>
      <c r="M301" s="252"/>
      <c r="N301" s="253"/>
      <c r="O301" s="253"/>
      <c r="P301" s="253"/>
      <c r="Q301" s="253"/>
      <c r="R301" s="253"/>
      <c r="S301" s="253"/>
      <c r="T301" s="25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5" t="s">
        <v>148</v>
      </c>
      <c r="AU301" s="255" t="s">
        <v>87</v>
      </c>
      <c r="AV301" s="14" t="s">
        <v>85</v>
      </c>
      <c r="AW301" s="14" t="s">
        <v>32</v>
      </c>
      <c r="AX301" s="14" t="s">
        <v>77</v>
      </c>
      <c r="AY301" s="255" t="s">
        <v>140</v>
      </c>
    </row>
    <row r="302" s="13" customFormat="1">
      <c r="A302" s="13"/>
      <c r="B302" s="234"/>
      <c r="C302" s="235"/>
      <c r="D302" s="236" t="s">
        <v>148</v>
      </c>
      <c r="E302" s="237" t="s">
        <v>1</v>
      </c>
      <c r="F302" s="238" t="s">
        <v>223</v>
      </c>
      <c r="G302" s="235"/>
      <c r="H302" s="239">
        <v>14</v>
      </c>
      <c r="I302" s="240"/>
      <c r="J302" s="235"/>
      <c r="K302" s="235"/>
      <c r="L302" s="241"/>
      <c r="M302" s="242"/>
      <c r="N302" s="243"/>
      <c r="O302" s="243"/>
      <c r="P302" s="243"/>
      <c r="Q302" s="243"/>
      <c r="R302" s="243"/>
      <c r="S302" s="243"/>
      <c r="T302" s="24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5" t="s">
        <v>148</v>
      </c>
      <c r="AU302" s="245" t="s">
        <v>87</v>
      </c>
      <c r="AV302" s="13" t="s">
        <v>87</v>
      </c>
      <c r="AW302" s="13" t="s">
        <v>32</v>
      </c>
      <c r="AX302" s="13" t="s">
        <v>77</v>
      </c>
      <c r="AY302" s="245" t="s">
        <v>140</v>
      </c>
    </row>
    <row r="303" s="15" customFormat="1">
      <c r="A303" s="15"/>
      <c r="B303" s="256"/>
      <c r="C303" s="257"/>
      <c r="D303" s="236" t="s">
        <v>148</v>
      </c>
      <c r="E303" s="258" t="s">
        <v>1</v>
      </c>
      <c r="F303" s="259" t="s">
        <v>166</v>
      </c>
      <c r="G303" s="257"/>
      <c r="H303" s="260">
        <v>14</v>
      </c>
      <c r="I303" s="261"/>
      <c r="J303" s="257"/>
      <c r="K303" s="257"/>
      <c r="L303" s="262"/>
      <c r="M303" s="263"/>
      <c r="N303" s="264"/>
      <c r="O303" s="264"/>
      <c r="P303" s="264"/>
      <c r="Q303" s="264"/>
      <c r="R303" s="264"/>
      <c r="S303" s="264"/>
      <c r="T303" s="26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66" t="s">
        <v>148</v>
      </c>
      <c r="AU303" s="266" t="s">
        <v>87</v>
      </c>
      <c r="AV303" s="15" t="s">
        <v>155</v>
      </c>
      <c r="AW303" s="15" t="s">
        <v>32</v>
      </c>
      <c r="AX303" s="15" t="s">
        <v>77</v>
      </c>
      <c r="AY303" s="266" t="s">
        <v>140</v>
      </c>
    </row>
    <row r="304" s="14" customFormat="1">
      <c r="A304" s="14"/>
      <c r="B304" s="246"/>
      <c r="C304" s="247"/>
      <c r="D304" s="236" t="s">
        <v>148</v>
      </c>
      <c r="E304" s="248" t="s">
        <v>1</v>
      </c>
      <c r="F304" s="249" t="s">
        <v>170</v>
      </c>
      <c r="G304" s="247"/>
      <c r="H304" s="248" t="s">
        <v>1</v>
      </c>
      <c r="I304" s="250"/>
      <c r="J304" s="247"/>
      <c r="K304" s="247"/>
      <c r="L304" s="251"/>
      <c r="M304" s="252"/>
      <c r="N304" s="253"/>
      <c r="O304" s="253"/>
      <c r="P304" s="253"/>
      <c r="Q304" s="253"/>
      <c r="R304" s="253"/>
      <c r="S304" s="253"/>
      <c r="T304" s="25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5" t="s">
        <v>148</v>
      </c>
      <c r="AU304" s="255" t="s">
        <v>87</v>
      </c>
      <c r="AV304" s="14" t="s">
        <v>85</v>
      </c>
      <c r="AW304" s="14" t="s">
        <v>32</v>
      </c>
      <c r="AX304" s="14" t="s">
        <v>77</v>
      </c>
      <c r="AY304" s="255" t="s">
        <v>140</v>
      </c>
    </row>
    <row r="305" s="13" customFormat="1">
      <c r="A305" s="13"/>
      <c r="B305" s="234"/>
      <c r="C305" s="235"/>
      <c r="D305" s="236" t="s">
        <v>148</v>
      </c>
      <c r="E305" s="237" t="s">
        <v>1</v>
      </c>
      <c r="F305" s="238" t="s">
        <v>223</v>
      </c>
      <c r="G305" s="235"/>
      <c r="H305" s="239">
        <v>14</v>
      </c>
      <c r="I305" s="240"/>
      <c r="J305" s="235"/>
      <c r="K305" s="235"/>
      <c r="L305" s="241"/>
      <c r="M305" s="242"/>
      <c r="N305" s="243"/>
      <c r="O305" s="243"/>
      <c r="P305" s="243"/>
      <c r="Q305" s="243"/>
      <c r="R305" s="243"/>
      <c r="S305" s="243"/>
      <c r="T305" s="24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5" t="s">
        <v>148</v>
      </c>
      <c r="AU305" s="245" t="s">
        <v>87</v>
      </c>
      <c r="AV305" s="13" t="s">
        <v>87</v>
      </c>
      <c r="AW305" s="13" t="s">
        <v>32</v>
      </c>
      <c r="AX305" s="13" t="s">
        <v>77</v>
      </c>
      <c r="AY305" s="245" t="s">
        <v>140</v>
      </c>
    </row>
    <row r="306" s="15" customFormat="1">
      <c r="A306" s="15"/>
      <c r="B306" s="256"/>
      <c r="C306" s="257"/>
      <c r="D306" s="236" t="s">
        <v>148</v>
      </c>
      <c r="E306" s="258" t="s">
        <v>1</v>
      </c>
      <c r="F306" s="259" t="s">
        <v>166</v>
      </c>
      <c r="G306" s="257"/>
      <c r="H306" s="260">
        <v>14</v>
      </c>
      <c r="I306" s="261"/>
      <c r="J306" s="257"/>
      <c r="K306" s="257"/>
      <c r="L306" s="262"/>
      <c r="M306" s="263"/>
      <c r="N306" s="264"/>
      <c r="O306" s="264"/>
      <c r="P306" s="264"/>
      <c r="Q306" s="264"/>
      <c r="R306" s="264"/>
      <c r="S306" s="264"/>
      <c r="T306" s="26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66" t="s">
        <v>148</v>
      </c>
      <c r="AU306" s="266" t="s">
        <v>87</v>
      </c>
      <c r="AV306" s="15" t="s">
        <v>155</v>
      </c>
      <c r="AW306" s="15" t="s">
        <v>32</v>
      </c>
      <c r="AX306" s="15" t="s">
        <v>77</v>
      </c>
      <c r="AY306" s="266" t="s">
        <v>140</v>
      </c>
    </row>
    <row r="307" s="16" customFormat="1">
      <c r="A307" s="16"/>
      <c r="B307" s="267"/>
      <c r="C307" s="268"/>
      <c r="D307" s="236" t="s">
        <v>148</v>
      </c>
      <c r="E307" s="269" t="s">
        <v>1</v>
      </c>
      <c r="F307" s="270" t="s">
        <v>171</v>
      </c>
      <c r="G307" s="268"/>
      <c r="H307" s="271">
        <v>42</v>
      </c>
      <c r="I307" s="272"/>
      <c r="J307" s="268"/>
      <c r="K307" s="268"/>
      <c r="L307" s="273"/>
      <c r="M307" s="274"/>
      <c r="N307" s="275"/>
      <c r="O307" s="275"/>
      <c r="P307" s="275"/>
      <c r="Q307" s="275"/>
      <c r="R307" s="275"/>
      <c r="S307" s="275"/>
      <c r="T307" s="276"/>
      <c r="U307" s="16"/>
      <c r="V307" s="16"/>
      <c r="W307" s="16"/>
      <c r="X307" s="16"/>
      <c r="Y307" s="16"/>
      <c r="Z307" s="16"/>
      <c r="AA307" s="16"/>
      <c r="AB307" s="16"/>
      <c r="AC307" s="16"/>
      <c r="AD307" s="16"/>
      <c r="AE307" s="16"/>
      <c r="AT307" s="277" t="s">
        <v>148</v>
      </c>
      <c r="AU307" s="277" t="s">
        <v>87</v>
      </c>
      <c r="AV307" s="16" t="s">
        <v>146</v>
      </c>
      <c r="AW307" s="16" t="s">
        <v>32</v>
      </c>
      <c r="AX307" s="16" t="s">
        <v>85</v>
      </c>
      <c r="AY307" s="277" t="s">
        <v>140</v>
      </c>
    </row>
    <row r="308" s="14" customFormat="1">
      <c r="A308" s="14"/>
      <c r="B308" s="246"/>
      <c r="C308" s="247"/>
      <c r="D308" s="236" t="s">
        <v>148</v>
      </c>
      <c r="E308" s="248" t="s">
        <v>1</v>
      </c>
      <c r="F308" s="249" t="s">
        <v>154</v>
      </c>
      <c r="G308" s="247"/>
      <c r="H308" s="248" t="s">
        <v>1</v>
      </c>
      <c r="I308" s="250"/>
      <c r="J308" s="247"/>
      <c r="K308" s="247"/>
      <c r="L308" s="251"/>
      <c r="M308" s="252"/>
      <c r="N308" s="253"/>
      <c r="O308" s="253"/>
      <c r="P308" s="253"/>
      <c r="Q308" s="253"/>
      <c r="R308" s="253"/>
      <c r="S308" s="253"/>
      <c r="T308" s="25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5" t="s">
        <v>148</v>
      </c>
      <c r="AU308" s="255" t="s">
        <v>87</v>
      </c>
      <c r="AV308" s="14" t="s">
        <v>85</v>
      </c>
      <c r="AW308" s="14" t="s">
        <v>32</v>
      </c>
      <c r="AX308" s="14" t="s">
        <v>77</v>
      </c>
      <c r="AY308" s="255" t="s">
        <v>140</v>
      </c>
    </row>
    <row r="309" s="2" customFormat="1" ht="24.15" customHeight="1">
      <c r="A309" s="39"/>
      <c r="B309" s="40"/>
      <c r="C309" s="278" t="s">
        <v>355</v>
      </c>
      <c r="D309" s="278" t="s">
        <v>189</v>
      </c>
      <c r="E309" s="279" t="s">
        <v>356</v>
      </c>
      <c r="F309" s="280" t="s">
        <v>357</v>
      </c>
      <c r="G309" s="281" t="s">
        <v>320</v>
      </c>
      <c r="H309" s="282">
        <v>42.630000000000003</v>
      </c>
      <c r="I309" s="283"/>
      <c r="J309" s="284">
        <f>ROUND(I309*H309,2)</f>
        <v>0</v>
      </c>
      <c r="K309" s="285"/>
      <c r="L309" s="286"/>
      <c r="M309" s="287" t="s">
        <v>1</v>
      </c>
      <c r="N309" s="288" t="s">
        <v>42</v>
      </c>
      <c r="O309" s="92"/>
      <c r="P309" s="230">
        <f>O309*H309</f>
        <v>0</v>
      </c>
      <c r="Q309" s="230">
        <v>0.02383</v>
      </c>
      <c r="R309" s="230">
        <f>Q309*H309</f>
        <v>1.0158729000000002</v>
      </c>
      <c r="S309" s="230">
        <v>0</v>
      </c>
      <c r="T309" s="231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2" t="s">
        <v>188</v>
      </c>
      <c r="AT309" s="232" t="s">
        <v>189</v>
      </c>
      <c r="AU309" s="232" t="s">
        <v>87</v>
      </c>
      <c r="AY309" s="18" t="s">
        <v>140</v>
      </c>
      <c r="BE309" s="233">
        <f>IF(N309="základní",J309,0)</f>
        <v>0</v>
      </c>
      <c r="BF309" s="233">
        <f>IF(N309="snížená",J309,0)</f>
        <v>0</v>
      </c>
      <c r="BG309" s="233">
        <f>IF(N309="zákl. přenesená",J309,0)</f>
        <v>0</v>
      </c>
      <c r="BH309" s="233">
        <f>IF(N309="sníž. přenesená",J309,0)</f>
        <v>0</v>
      </c>
      <c r="BI309" s="233">
        <f>IF(N309="nulová",J309,0)</f>
        <v>0</v>
      </c>
      <c r="BJ309" s="18" t="s">
        <v>85</v>
      </c>
      <c r="BK309" s="233">
        <f>ROUND(I309*H309,2)</f>
        <v>0</v>
      </c>
      <c r="BL309" s="18" t="s">
        <v>146</v>
      </c>
      <c r="BM309" s="232" t="s">
        <v>358</v>
      </c>
    </row>
    <row r="310" s="13" customFormat="1">
      <c r="A310" s="13"/>
      <c r="B310" s="234"/>
      <c r="C310" s="235"/>
      <c r="D310" s="236" t="s">
        <v>148</v>
      </c>
      <c r="E310" s="235"/>
      <c r="F310" s="238" t="s">
        <v>359</v>
      </c>
      <c r="G310" s="235"/>
      <c r="H310" s="239">
        <v>42.630000000000003</v>
      </c>
      <c r="I310" s="240"/>
      <c r="J310" s="235"/>
      <c r="K310" s="235"/>
      <c r="L310" s="241"/>
      <c r="M310" s="242"/>
      <c r="N310" s="243"/>
      <c r="O310" s="243"/>
      <c r="P310" s="243"/>
      <c r="Q310" s="243"/>
      <c r="R310" s="243"/>
      <c r="S310" s="243"/>
      <c r="T310" s="24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5" t="s">
        <v>148</v>
      </c>
      <c r="AU310" s="245" t="s">
        <v>87</v>
      </c>
      <c r="AV310" s="13" t="s">
        <v>87</v>
      </c>
      <c r="AW310" s="13" t="s">
        <v>4</v>
      </c>
      <c r="AX310" s="13" t="s">
        <v>85</v>
      </c>
      <c r="AY310" s="245" t="s">
        <v>140</v>
      </c>
    </row>
    <row r="311" s="2" customFormat="1" ht="24.15" customHeight="1">
      <c r="A311" s="39"/>
      <c r="B311" s="40"/>
      <c r="C311" s="220" t="s">
        <v>360</v>
      </c>
      <c r="D311" s="220" t="s">
        <v>142</v>
      </c>
      <c r="E311" s="221" t="s">
        <v>361</v>
      </c>
      <c r="F311" s="222" t="s">
        <v>362</v>
      </c>
      <c r="G311" s="223" t="s">
        <v>145</v>
      </c>
      <c r="H311" s="224">
        <v>2175.0100000000002</v>
      </c>
      <c r="I311" s="225"/>
      <c r="J311" s="226">
        <f>ROUND(I311*H311,2)</f>
        <v>0</v>
      </c>
      <c r="K311" s="227"/>
      <c r="L311" s="45"/>
      <c r="M311" s="228" t="s">
        <v>1</v>
      </c>
      <c r="N311" s="229" t="s">
        <v>42</v>
      </c>
      <c r="O311" s="92"/>
      <c r="P311" s="230">
        <f>O311*H311</f>
        <v>0</v>
      </c>
      <c r="Q311" s="230">
        <v>0.00046999999999999999</v>
      </c>
      <c r="R311" s="230">
        <f>Q311*H311</f>
        <v>1.0222547000000002</v>
      </c>
      <c r="S311" s="230">
        <v>0</v>
      </c>
      <c r="T311" s="231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2" t="s">
        <v>146</v>
      </c>
      <c r="AT311" s="232" t="s">
        <v>142</v>
      </c>
      <c r="AU311" s="232" t="s">
        <v>87</v>
      </c>
      <c r="AY311" s="18" t="s">
        <v>140</v>
      </c>
      <c r="BE311" s="233">
        <f>IF(N311="základní",J311,0)</f>
        <v>0</v>
      </c>
      <c r="BF311" s="233">
        <f>IF(N311="snížená",J311,0)</f>
        <v>0</v>
      </c>
      <c r="BG311" s="233">
        <f>IF(N311="zákl. přenesená",J311,0)</f>
        <v>0</v>
      </c>
      <c r="BH311" s="233">
        <f>IF(N311="sníž. přenesená",J311,0)</f>
        <v>0</v>
      </c>
      <c r="BI311" s="233">
        <f>IF(N311="nulová",J311,0)</f>
        <v>0</v>
      </c>
      <c r="BJ311" s="18" t="s">
        <v>85</v>
      </c>
      <c r="BK311" s="233">
        <f>ROUND(I311*H311,2)</f>
        <v>0</v>
      </c>
      <c r="BL311" s="18" t="s">
        <v>146</v>
      </c>
      <c r="BM311" s="232" t="s">
        <v>363</v>
      </c>
    </row>
    <row r="312" s="14" customFormat="1">
      <c r="A312" s="14"/>
      <c r="B312" s="246"/>
      <c r="C312" s="247"/>
      <c r="D312" s="236" t="s">
        <v>148</v>
      </c>
      <c r="E312" s="248" t="s">
        <v>1</v>
      </c>
      <c r="F312" s="249" t="s">
        <v>164</v>
      </c>
      <c r="G312" s="247"/>
      <c r="H312" s="248" t="s">
        <v>1</v>
      </c>
      <c r="I312" s="250"/>
      <c r="J312" s="247"/>
      <c r="K312" s="247"/>
      <c r="L312" s="251"/>
      <c r="M312" s="252"/>
      <c r="N312" s="253"/>
      <c r="O312" s="253"/>
      <c r="P312" s="253"/>
      <c r="Q312" s="253"/>
      <c r="R312" s="253"/>
      <c r="S312" s="253"/>
      <c r="T312" s="25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5" t="s">
        <v>148</v>
      </c>
      <c r="AU312" s="255" t="s">
        <v>87</v>
      </c>
      <c r="AV312" s="14" t="s">
        <v>85</v>
      </c>
      <c r="AW312" s="14" t="s">
        <v>32</v>
      </c>
      <c r="AX312" s="14" t="s">
        <v>77</v>
      </c>
      <c r="AY312" s="255" t="s">
        <v>140</v>
      </c>
    </row>
    <row r="313" s="13" customFormat="1">
      <c r="A313" s="13"/>
      <c r="B313" s="234"/>
      <c r="C313" s="235"/>
      <c r="D313" s="236" t="s">
        <v>148</v>
      </c>
      <c r="E313" s="237" t="s">
        <v>1</v>
      </c>
      <c r="F313" s="238" t="s">
        <v>242</v>
      </c>
      <c r="G313" s="235"/>
      <c r="H313" s="239">
        <v>2175.0100000000002</v>
      </c>
      <c r="I313" s="240"/>
      <c r="J313" s="235"/>
      <c r="K313" s="235"/>
      <c r="L313" s="241"/>
      <c r="M313" s="242"/>
      <c r="N313" s="243"/>
      <c r="O313" s="243"/>
      <c r="P313" s="243"/>
      <c r="Q313" s="243"/>
      <c r="R313" s="243"/>
      <c r="S313" s="243"/>
      <c r="T313" s="24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5" t="s">
        <v>148</v>
      </c>
      <c r="AU313" s="245" t="s">
        <v>87</v>
      </c>
      <c r="AV313" s="13" t="s">
        <v>87</v>
      </c>
      <c r="AW313" s="13" t="s">
        <v>32</v>
      </c>
      <c r="AX313" s="13" t="s">
        <v>85</v>
      </c>
      <c r="AY313" s="245" t="s">
        <v>140</v>
      </c>
    </row>
    <row r="314" s="14" customFormat="1">
      <c r="A314" s="14"/>
      <c r="B314" s="246"/>
      <c r="C314" s="247"/>
      <c r="D314" s="236" t="s">
        <v>148</v>
      </c>
      <c r="E314" s="248" t="s">
        <v>1</v>
      </c>
      <c r="F314" s="249" t="s">
        <v>154</v>
      </c>
      <c r="G314" s="247"/>
      <c r="H314" s="248" t="s">
        <v>1</v>
      </c>
      <c r="I314" s="250"/>
      <c r="J314" s="247"/>
      <c r="K314" s="247"/>
      <c r="L314" s="251"/>
      <c r="M314" s="252"/>
      <c r="N314" s="253"/>
      <c r="O314" s="253"/>
      <c r="P314" s="253"/>
      <c r="Q314" s="253"/>
      <c r="R314" s="253"/>
      <c r="S314" s="253"/>
      <c r="T314" s="25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5" t="s">
        <v>148</v>
      </c>
      <c r="AU314" s="255" t="s">
        <v>87</v>
      </c>
      <c r="AV314" s="14" t="s">
        <v>85</v>
      </c>
      <c r="AW314" s="14" t="s">
        <v>32</v>
      </c>
      <c r="AX314" s="14" t="s">
        <v>77</v>
      </c>
      <c r="AY314" s="255" t="s">
        <v>140</v>
      </c>
    </row>
    <row r="315" s="2" customFormat="1" ht="16.5" customHeight="1">
      <c r="A315" s="39"/>
      <c r="B315" s="40"/>
      <c r="C315" s="220" t="s">
        <v>364</v>
      </c>
      <c r="D315" s="220" t="s">
        <v>142</v>
      </c>
      <c r="E315" s="221" t="s">
        <v>365</v>
      </c>
      <c r="F315" s="222" t="s">
        <v>366</v>
      </c>
      <c r="G315" s="223" t="s">
        <v>320</v>
      </c>
      <c r="H315" s="224">
        <v>3.7999999999999998</v>
      </c>
      <c r="I315" s="225"/>
      <c r="J315" s="226">
        <f>ROUND(I315*H315,2)</f>
        <v>0</v>
      </c>
      <c r="K315" s="227"/>
      <c r="L315" s="45"/>
      <c r="M315" s="228" t="s">
        <v>1</v>
      </c>
      <c r="N315" s="229" t="s">
        <v>42</v>
      </c>
      <c r="O315" s="92"/>
      <c r="P315" s="230">
        <f>O315*H315</f>
        <v>0</v>
      </c>
      <c r="Q315" s="230">
        <v>0</v>
      </c>
      <c r="R315" s="230">
        <f>Q315*H315</f>
        <v>0</v>
      </c>
      <c r="S315" s="230">
        <v>0</v>
      </c>
      <c r="T315" s="231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2" t="s">
        <v>146</v>
      </c>
      <c r="AT315" s="232" t="s">
        <v>142</v>
      </c>
      <c r="AU315" s="232" t="s">
        <v>87</v>
      </c>
      <c r="AY315" s="18" t="s">
        <v>140</v>
      </c>
      <c r="BE315" s="233">
        <f>IF(N315="základní",J315,0)</f>
        <v>0</v>
      </c>
      <c r="BF315" s="233">
        <f>IF(N315="snížená",J315,0)</f>
        <v>0</v>
      </c>
      <c r="BG315" s="233">
        <f>IF(N315="zákl. přenesená",J315,0)</f>
        <v>0</v>
      </c>
      <c r="BH315" s="233">
        <f>IF(N315="sníž. přenesená",J315,0)</f>
        <v>0</v>
      </c>
      <c r="BI315" s="233">
        <f>IF(N315="nulová",J315,0)</f>
        <v>0</v>
      </c>
      <c r="BJ315" s="18" t="s">
        <v>85</v>
      </c>
      <c r="BK315" s="233">
        <f>ROUND(I315*H315,2)</f>
        <v>0</v>
      </c>
      <c r="BL315" s="18" t="s">
        <v>146</v>
      </c>
      <c r="BM315" s="232" t="s">
        <v>367</v>
      </c>
    </row>
    <row r="316" s="13" customFormat="1">
      <c r="A316" s="13"/>
      <c r="B316" s="234"/>
      <c r="C316" s="235"/>
      <c r="D316" s="236" t="s">
        <v>148</v>
      </c>
      <c r="E316" s="237" t="s">
        <v>1</v>
      </c>
      <c r="F316" s="238" t="s">
        <v>368</v>
      </c>
      <c r="G316" s="235"/>
      <c r="H316" s="239">
        <v>3.7999999999999998</v>
      </c>
      <c r="I316" s="240"/>
      <c r="J316" s="235"/>
      <c r="K316" s="235"/>
      <c r="L316" s="241"/>
      <c r="M316" s="242"/>
      <c r="N316" s="243"/>
      <c r="O316" s="243"/>
      <c r="P316" s="243"/>
      <c r="Q316" s="243"/>
      <c r="R316" s="243"/>
      <c r="S316" s="243"/>
      <c r="T316" s="24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5" t="s">
        <v>148</v>
      </c>
      <c r="AU316" s="245" t="s">
        <v>87</v>
      </c>
      <c r="AV316" s="13" t="s">
        <v>87</v>
      </c>
      <c r="AW316" s="13" t="s">
        <v>32</v>
      </c>
      <c r="AX316" s="13" t="s">
        <v>85</v>
      </c>
      <c r="AY316" s="245" t="s">
        <v>140</v>
      </c>
    </row>
    <row r="317" s="14" customFormat="1">
      <c r="A317" s="14"/>
      <c r="B317" s="246"/>
      <c r="C317" s="247"/>
      <c r="D317" s="236" t="s">
        <v>148</v>
      </c>
      <c r="E317" s="248" t="s">
        <v>1</v>
      </c>
      <c r="F317" s="249" t="s">
        <v>154</v>
      </c>
      <c r="G317" s="247"/>
      <c r="H317" s="248" t="s">
        <v>1</v>
      </c>
      <c r="I317" s="250"/>
      <c r="J317" s="247"/>
      <c r="K317" s="247"/>
      <c r="L317" s="251"/>
      <c r="M317" s="252"/>
      <c r="N317" s="253"/>
      <c r="O317" s="253"/>
      <c r="P317" s="253"/>
      <c r="Q317" s="253"/>
      <c r="R317" s="253"/>
      <c r="S317" s="253"/>
      <c r="T317" s="25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5" t="s">
        <v>148</v>
      </c>
      <c r="AU317" s="255" t="s">
        <v>87</v>
      </c>
      <c r="AV317" s="14" t="s">
        <v>85</v>
      </c>
      <c r="AW317" s="14" t="s">
        <v>32</v>
      </c>
      <c r="AX317" s="14" t="s">
        <v>77</v>
      </c>
      <c r="AY317" s="255" t="s">
        <v>140</v>
      </c>
    </row>
    <row r="318" s="2" customFormat="1" ht="24.15" customHeight="1">
      <c r="A318" s="39"/>
      <c r="B318" s="40"/>
      <c r="C318" s="220" t="s">
        <v>369</v>
      </c>
      <c r="D318" s="220" t="s">
        <v>142</v>
      </c>
      <c r="E318" s="221" t="s">
        <v>370</v>
      </c>
      <c r="F318" s="222" t="s">
        <v>371</v>
      </c>
      <c r="G318" s="223" t="s">
        <v>320</v>
      </c>
      <c r="H318" s="224">
        <v>3.7999999999999998</v>
      </c>
      <c r="I318" s="225"/>
      <c r="J318" s="226">
        <f>ROUND(I318*H318,2)</f>
        <v>0</v>
      </c>
      <c r="K318" s="227"/>
      <c r="L318" s="45"/>
      <c r="M318" s="228" t="s">
        <v>1</v>
      </c>
      <c r="N318" s="229" t="s">
        <v>42</v>
      </c>
      <c r="O318" s="92"/>
      <c r="P318" s="230">
        <f>O318*H318</f>
        <v>0</v>
      </c>
      <c r="Q318" s="230">
        <v>0.00060999999999999997</v>
      </c>
      <c r="R318" s="230">
        <f>Q318*H318</f>
        <v>0.0023179999999999997</v>
      </c>
      <c r="S318" s="230">
        <v>0</v>
      </c>
      <c r="T318" s="231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2" t="s">
        <v>146</v>
      </c>
      <c r="AT318" s="232" t="s">
        <v>142</v>
      </c>
      <c r="AU318" s="232" t="s">
        <v>87</v>
      </c>
      <c r="AY318" s="18" t="s">
        <v>140</v>
      </c>
      <c r="BE318" s="233">
        <f>IF(N318="základní",J318,0)</f>
        <v>0</v>
      </c>
      <c r="BF318" s="233">
        <f>IF(N318="snížená",J318,0)</f>
        <v>0</v>
      </c>
      <c r="BG318" s="233">
        <f>IF(N318="zákl. přenesená",J318,0)</f>
        <v>0</v>
      </c>
      <c r="BH318" s="233">
        <f>IF(N318="sníž. přenesená",J318,0)</f>
        <v>0</v>
      </c>
      <c r="BI318" s="233">
        <f>IF(N318="nulová",J318,0)</f>
        <v>0</v>
      </c>
      <c r="BJ318" s="18" t="s">
        <v>85</v>
      </c>
      <c r="BK318" s="233">
        <f>ROUND(I318*H318,2)</f>
        <v>0</v>
      </c>
      <c r="BL318" s="18" t="s">
        <v>146</v>
      </c>
      <c r="BM318" s="232" t="s">
        <v>372</v>
      </c>
    </row>
    <row r="319" s="13" customFormat="1">
      <c r="A319" s="13"/>
      <c r="B319" s="234"/>
      <c r="C319" s="235"/>
      <c r="D319" s="236" t="s">
        <v>148</v>
      </c>
      <c r="E319" s="237" t="s">
        <v>1</v>
      </c>
      <c r="F319" s="238" t="s">
        <v>159</v>
      </c>
      <c r="G319" s="235"/>
      <c r="H319" s="239">
        <v>3.7999999999999998</v>
      </c>
      <c r="I319" s="240"/>
      <c r="J319" s="235"/>
      <c r="K319" s="235"/>
      <c r="L319" s="241"/>
      <c r="M319" s="242"/>
      <c r="N319" s="243"/>
      <c r="O319" s="243"/>
      <c r="P319" s="243"/>
      <c r="Q319" s="243"/>
      <c r="R319" s="243"/>
      <c r="S319" s="243"/>
      <c r="T319" s="244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5" t="s">
        <v>148</v>
      </c>
      <c r="AU319" s="245" t="s">
        <v>87</v>
      </c>
      <c r="AV319" s="13" t="s">
        <v>87</v>
      </c>
      <c r="AW319" s="13" t="s">
        <v>32</v>
      </c>
      <c r="AX319" s="13" t="s">
        <v>85</v>
      </c>
      <c r="AY319" s="245" t="s">
        <v>140</v>
      </c>
    </row>
    <row r="320" s="2" customFormat="1" ht="24.15" customHeight="1">
      <c r="A320" s="39"/>
      <c r="B320" s="40"/>
      <c r="C320" s="220" t="s">
        <v>373</v>
      </c>
      <c r="D320" s="220" t="s">
        <v>142</v>
      </c>
      <c r="E320" s="221" t="s">
        <v>374</v>
      </c>
      <c r="F320" s="222" t="s">
        <v>375</v>
      </c>
      <c r="G320" s="223" t="s">
        <v>320</v>
      </c>
      <c r="H320" s="224">
        <v>746.10000000000002</v>
      </c>
      <c r="I320" s="225"/>
      <c r="J320" s="226">
        <f>ROUND(I320*H320,2)</f>
        <v>0</v>
      </c>
      <c r="K320" s="227"/>
      <c r="L320" s="45"/>
      <c r="M320" s="228" t="s">
        <v>1</v>
      </c>
      <c r="N320" s="229" t="s">
        <v>42</v>
      </c>
      <c r="O320" s="92"/>
      <c r="P320" s="230">
        <f>O320*H320</f>
        <v>0</v>
      </c>
      <c r="Q320" s="230">
        <v>0</v>
      </c>
      <c r="R320" s="230">
        <f>Q320*H320</f>
        <v>0</v>
      </c>
      <c r="S320" s="230">
        <v>0.19400000000000001</v>
      </c>
      <c r="T320" s="231">
        <f>S320*H320</f>
        <v>144.74340000000001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2" t="s">
        <v>146</v>
      </c>
      <c r="AT320" s="232" t="s">
        <v>142</v>
      </c>
      <c r="AU320" s="232" t="s">
        <v>87</v>
      </c>
      <c r="AY320" s="18" t="s">
        <v>140</v>
      </c>
      <c r="BE320" s="233">
        <f>IF(N320="základní",J320,0)</f>
        <v>0</v>
      </c>
      <c r="BF320" s="233">
        <f>IF(N320="snížená",J320,0)</f>
        <v>0</v>
      </c>
      <c r="BG320" s="233">
        <f>IF(N320="zákl. přenesená",J320,0)</f>
        <v>0</v>
      </c>
      <c r="BH320" s="233">
        <f>IF(N320="sníž. přenesená",J320,0)</f>
        <v>0</v>
      </c>
      <c r="BI320" s="233">
        <f>IF(N320="nulová",J320,0)</f>
        <v>0</v>
      </c>
      <c r="BJ320" s="18" t="s">
        <v>85</v>
      </c>
      <c r="BK320" s="233">
        <f>ROUND(I320*H320,2)</f>
        <v>0</v>
      </c>
      <c r="BL320" s="18" t="s">
        <v>146</v>
      </c>
      <c r="BM320" s="232" t="s">
        <v>376</v>
      </c>
    </row>
    <row r="321" s="13" customFormat="1">
      <c r="A321" s="13"/>
      <c r="B321" s="234"/>
      <c r="C321" s="235"/>
      <c r="D321" s="236" t="s">
        <v>148</v>
      </c>
      <c r="E321" s="237" t="s">
        <v>1</v>
      </c>
      <c r="F321" s="238" t="s">
        <v>377</v>
      </c>
      <c r="G321" s="235"/>
      <c r="H321" s="239">
        <v>746.10000000000002</v>
      </c>
      <c r="I321" s="240"/>
      <c r="J321" s="235"/>
      <c r="K321" s="235"/>
      <c r="L321" s="241"/>
      <c r="M321" s="242"/>
      <c r="N321" s="243"/>
      <c r="O321" s="243"/>
      <c r="P321" s="243"/>
      <c r="Q321" s="243"/>
      <c r="R321" s="243"/>
      <c r="S321" s="243"/>
      <c r="T321" s="244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5" t="s">
        <v>148</v>
      </c>
      <c r="AU321" s="245" t="s">
        <v>87</v>
      </c>
      <c r="AV321" s="13" t="s">
        <v>87</v>
      </c>
      <c r="AW321" s="13" t="s">
        <v>32</v>
      </c>
      <c r="AX321" s="13" t="s">
        <v>85</v>
      </c>
      <c r="AY321" s="245" t="s">
        <v>140</v>
      </c>
    </row>
    <row r="322" s="14" customFormat="1">
      <c r="A322" s="14"/>
      <c r="B322" s="246"/>
      <c r="C322" s="247"/>
      <c r="D322" s="236" t="s">
        <v>148</v>
      </c>
      <c r="E322" s="248" t="s">
        <v>1</v>
      </c>
      <c r="F322" s="249" t="s">
        <v>154</v>
      </c>
      <c r="G322" s="247"/>
      <c r="H322" s="248" t="s">
        <v>1</v>
      </c>
      <c r="I322" s="250"/>
      <c r="J322" s="247"/>
      <c r="K322" s="247"/>
      <c r="L322" s="251"/>
      <c r="M322" s="252"/>
      <c r="N322" s="253"/>
      <c r="O322" s="253"/>
      <c r="P322" s="253"/>
      <c r="Q322" s="253"/>
      <c r="R322" s="253"/>
      <c r="S322" s="253"/>
      <c r="T322" s="25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5" t="s">
        <v>148</v>
      </c>
      <c r="AU322" s="255" t="s">
        <v>87</v>
      </c>
      <c r="AV322" s="14" t="s">
        <v>85</v>
      </c>
      <c r="AW322" s="14" t="s">
        <v>32</v>
      </c>
      <c r="AX322" s="14" t="s">
        <v>77</v>
      </c>
      <c r="AY322" s="255" t="s">
        <v>140</v>
      </c>
    </row>
    <row r="323" s="2" customFormat="1" ht="24.15" customHeight="1">
      <c r="A323" s="39"/>
      <c r="B323" s="40"/>
      <c r="C323" s="220" t="s">
        <v>378</v>
      </c>
      <c r="D323" s="220" t="s">
        <v>142</v>
      </c>
      <c r="E323" s="221" t="s">
        <v>379</v>
      </c>
      <c r="F323" s="222" t="s">
        <v>380</v>
      </c>
      <c r="G323" s="223" t="s">
        <v>320</v>
      </c>
      <c r="H323" s="224">
        <v>25.5</v>
      </c>
      <c r="I323" s="225"/>
      <c r="J323" s="226">
        <f>ROUND(I323*H323,2)</f>
        <v>0</v>
      </c>
      <c r="K323" s="227"/>
      <c r="L323" s="45"/>
      <c r="M323" s="228" t="s">
        <v>1</v>
      </c>
      <c r="N323" s="229" t="s">
        <v>42</v>
      </c>
      <c r="O323" s="92"/>
      <c r="P323" s="230">
        <f>O323*H323</f>
        <v>0</v>
      </c>
      <c r="Q323" s="230">
        <v>0</v>
      </c>
      <c r="R323" s="230">
        <f>Q323*H323</f>
        <v>0</v>
      </c>
      <c r="S323" s="230">
        <v>0.065000000000000002</v>
      </c>
      <c r="T323" s="231">
        <f>S323*H323</f>
        <v>1.6575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2" t="s">
        <v>146</v>
      </c>
      <c r="AT323" s="232" t="s">
        <v>142</v>
      </c>
      <c r="AU323" s="232" t="s">
        <v>87</v>
      </c>
      <c r="AY323" s="18" t="s">
        <v>140</v>
      </c>
      <c r="BE323" s="233">
        <f>IF(N323="základní",J323,0)</f>
        <v>0</v>
      </c>
      <c r="BF323" s="233">
        <f>IF(N323="snížená",J323,0)</f>
        <v>0</v>
      </c>
      <c r="BG323" s="233">
        <f>IF(N323="zákl. přenesená",J323,0)</f>
        <v>0</v>
      </c>
      <c r="BH323" s="233">
        <f>IF(N323="sníž. přenesená",J323,0)</f>
        <v>0</v>
      </c>
      <c r="BI323" s="233">
        <f>IF(N323="nulová",J323,0)</f>
        <v>0</v>
      </c>
      <c r="BJ323" s="18" t="s">
        <v>85</v>
      </c>
      <c r="BK323" s="233">
        <f>ROUND(I323*H323,2)</f>
        <v>0</v>
      </c>
      <c r="BL323" s="18" t="s">
        <v>146</v>
      </c>
      <c r="BM323" s="232" t="s">
        <v>381</v>
      </c>
    </row>
    <row r="324" s="13" customFormat="1">
      <c r="A324" s="13"/>
      <c r="B324" s="234"/>
      <c r="C324" s="235"/>
      <c r="D324" s="236" t="s">
        <v>148</v>
      </c>
      <c r="E324" s="237" t="s">
        <v>1</v>
      </c>
      <c r="F324" s="238" t="s">
        <v>382</v>
      </c>
      <c r="G324" s="235"/>
      <c r="H324" s="239">
        <v>25.5</v>
      </c>
      <c r="I324" s="240"/>
      <c r="J324" s="235"/>
      <c r="K324" s="235"/>
      <c r="L324" s="241"/>
      <c r="M324" s="242"/>
      <c r="N324" s="243"/>
      <c r="O324" s="243"/>
      <c r="P324" s="243"/>
      <c r="Q324" s="243"/>
      <c r="R324" s="243"/>
      <c r="S324" s="243"/>
      <c r="T324" s="24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5" t="s">
        <v>148</v>
      </c>
      <c r="AU324" s="245" t="s">
        <v>87</v>
      </c>
      <c r="AV324" s="13" t="s">
        <v>87</v>
      </c>
      <c r="AW324" s="13" t="s">
        <v>32</v>
      </c>
      <c r="AX324" s="13" t="s">
        <v>85</v>
      </c>
      <c r="AY324" s="245" t="s">
        <v>140</v>
      </c>
    </row>
    <row r="325" s="14" customFormat="1">
      <c r="A325" s="14"/>
      <c r="B325" s="246"/>
      <c r="C325" s="247"/>
      <c r="D325" s="236" t="s">
        <v>148</v>
      </c>
      <c r="E325" s="248" t="s">
        <v>1</v>
      </c>
      <c r="F325" s="249" t="s">
        <v>154</v>
      </c>
      <c r="G325" s="247"/>
      <c r="H325" s="248" t="s">
        <v>1</v>
      </c>
      <c r="I325" s="250"/>
      <c r="J325" s="247"/>
      <c r="K325" s="247"/>
      <c r="L325" s="251"/>
      <c r="M325" s="252"/>
      <c r="N325" s="253"/>
      <c r="O325" s="253"/>
      <c r="P325" s="253"/>
      <c r="Q325" s="253"/>
      <c r="R325" s="253"/>
      <c r="S325" s="253"/>
      <c r="T325" s="25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5" t="s">
        <v>148</v>
      </c>
      <c r="AU325" s="255" t="s">
        <v>87</v>
      </c>
      <c r="AV325" s="14" t="s">
        <v>85</v>
      </c>
      <c r="AW325" s="14" t="s">
        <v>32</v>
      </c>
      <c r="AX325" s="14" t="s">
        <v>77</v>
      </c>
      <c r="AY325" s="255" t="s">
        <v>140</v>
      </c>
    </row>
    <row r="326" s="2" customFormat="1" ht="24.15" customHeight="1">
      <c r="A326" s="39"/>
      <c r="B326" s="40"/>
      <c r="C326" s="220" t="s">
        <v>383</v>
      </c>
      <c r="D326" s="220" t="s">
        <v>142</v>
      </c>
      <c r="E326" s="221" t="s">
        <v>384</v>
      </c>
      <c r="F326" s="222" t="s">
        <v>385</v>
      </c>
      <c r="G326" s="223" t="s">
        <v>320</v>
      </c>
      <c r="H326" s="224">
        <v>10</v>
      </c>
      <c r="I326" s="225"/>
      <c r="J326" s="226">
        <f>ROUND(I326*H326,2)</f>
        <v>0</v>
      </c>
      <c r="K326" s="227"/>
      <c r="L326" s="45"/>
      <c r="M326" s="228" t="s">
        <v>1</v>
      </c>
      <c r="N326" s="229" t="s">
        <v>42</v>
      </c>
      <c r="O326" s="92"/>
      <c r="P326" s="230">
        <f>O326*H326</f>
        <v>0</v>
      </c>
      <c r="Q326" s="230">
        <v>0</v>
      </c>
      <c r="R326" s="230">
        <f>Q326*H326</f>
        <v>0</v>
      </c>
      <c r="S326" s="230">
        <v>0.042999999999999997</v>
      </c>
      <c r="T326" s="231">
        <f>S326*H326</f>
        <v>0.42999999999999994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2" t="s">
        <v>146</v>
      </c>
      <c r="AT326" s="232" t="s">
        <v>142</v>
      </c>
      <c r="AU326" s="232" t="s">
        <v>87</v>
      </c>
      <c r="AY326" s="18" t="s">
        <v>140</v>
      </c>
      <c r="BE326" s="233">
        <f>IF(N326="základní",J326,0)</f>
        <v>0</v>
      </c>
      <c r="BF326" s="233">
        <f>IF(N326="snížená",J326,0)</f>
        <v>0</v>
      </c>
      <c r="BG326" s="233">
        <f>IF(N326="zákl. přenesená",J326,0)</f>
        <v>0</v>
      </c>
      <c r="BH326" s="233">
        <f>IF(N326="sníž. přenesená",J326,0)</f>
        <v>0</v>
      </c>
      <c r="BI326" s="233">
        <f>IF(N326="nulová",J326,0)</f>
        <v>0</v>
      </c>
      <c r="BJ326" s="18" t="s">
        <v>85</v>
      </c>
      <c r="BK326" s="233">
        <f>ROUND(I326*H326,2)</f>
        <v>0</v>
      </c>
      <c r="BL326" s="18" t="s">
        <v>146</v>
      </c>
      <c r="BM326" s="232" t="s">
        <v>386</v>
      </c>
    </row>
    <row r="327" s="2" customFormat="1" ht="21.75" customHeight="1">
      <c r="A327" s="39"/>
      <c r="B327" s="40"/>
      <c r="C327" s="220" t="s">
        <v>387</v>
      </c>
      <c r="D327" s="220" t="s">
        <v>142</v>
      </c>
      <c r="E327" s="221" t="s">
        <v>388</v>
      </c>
      <c r="F327" s="222" t="s">
        <v>389</v>
      </c>
      <c r="G327" s="223" t="s">
        <v>320</v>
      </c>
      <c r="H327" s="224">
        <v>26.300000000000001</v>
      </c>
      <c r="I327" s="225"/>
      <c r="J327" s="226">
        <f>ROUND(I327*H327,2)</f>
        <v>0</v>
      </c>
      <c r="K327" s="227"/>
      <c r="L327" s="45"/>
      <c r="M327" s="228" t="s">
        <v>1</v>
      </c>
      <c r="N327" s="229" t="s">
        <v>42</v>
      </c>
      <c r="O327" s="92"/>
      <c r="P327" s="230">
        <f>O327*H327</f>
        <v>0</v>
      </c>
      <c r="Q327" s="230">
        <v>0</v>
      </c>
      <c r="R327" s="230">
        <f>Q327*H327</f>
        <v>0</v>
      </c>
      <c r="S327" s="230">
        <v>2.0550000000000002</v>
      </c>
      <c r="T327" s="231">
        <f>S327*H327</f>
        <v>54.046500000000009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2" t="s">
        <v>146</v>
      </c>
      <c r="AT327" s="232" t="s">
        <v>142</v>
      </c>
      <c r="AU327" s="232" t="s">
        <v>87</v>
      </c>
      <c r="AY327" s="18" t="s">
        <v>140</v>
      </c>
      <c r="BE327" s="233">
        <f>IF(N327="základní",J327,0)</f>
        <v>0</v>
      </c>
      <c r="BF327" s="233">
        <f>IF(N327="snížená",J327,0)</f>
        <v>0</v>
      </c>
      <c r="BG327" s="233">
        <f>IF(N327="zákl. přenesená",J327,0)</f>
        <v>0</v>
      </c>
      <c r="BH327" s="233">
        <f>IF(N327="sníž. přenesená",J327,0)</f>
        <v>0</v>
      </c>
      <c r="BI327" s="233">
        <f>IF(N327="nulová",J327,0)</f>
        <v>0</v>
      </c>
      <c r="BJ327" s="18" t="s">
        <v>85</v>
      </c>
      <c r="BK327" s="233">
        <f>ROUND(I327*H327,2)</f>
        <v>0</v>
      </c>
      <c r="BL327" s="18" t="s">
        <v>146</v>
      </c>
      <c r="BM327" s="232" t="s">
        <v>390</v>
      </c>
    </row>
    <row r="328" s="2" customFormat="1" ht="21.75" customHeight="1">
      <c r="A328" s="39"/>
      <c r="B328" s="40"/>
      <c r="C328" s="220" t="s">
        <v>391</v>
      </c>
      <c r="D328" s="220" t="s">
        <v>142</v>
      </c>
      <c r="E328" s="221" t="s">
        <v>392</v>
      </c>
      <c r="F328" s="222" t="s">
        <v>393</v>
      </c>
      <c r="G328" s="223" t="s">
        <v>162</v>
      </c>
      <c r="H328" s="224">
        <v>21.600000000000001</v>
      </c>
      <c r="I328" s="225"/>
      <c r="J328" s="226">
        <f>ROUND(I328*H328,2)</f>
        <v>0</v>
      </c>
      <c r="K328" s="227"/>
      <c r="L328" s="45"/>
      <c r="M328" s="228" t="s">
        <v>1</v>
      </c>
      <c r="N328" s="229" t="s">
        <v>42</v>
      </c>
      <c r="O328" s="92"/>
      <c r="P328" s="230">
        <f>O328*H328</f>
        <v>0</v>
      </c>
      <c r="Q328" s="230">
        <v>0</v>
      </c>
      <c r="R328" s="230">
        <f>Q328*H328</f>
        <v>0</v>
      </c>
      <c r="S328" s="230">
        <v>2.3999999999999999</v>
      </c>
      <c r="T328" s="231">
        <f>S328*H328</f>
        <v>51.840000000000003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2" t="s">
        <v>146</v>
      </c>
      <c r="AT328" s="232" t="s">
        <v>142</v>
      </c>
      <c r="AU328" s="232" t="s">
        <v>87</v>
      </c>
      <c r="AY328" s="18" t="s">
        <v>140</v>
      </c>
      <c r="BE328" s="233">
        <f>IF(N328="základní",J328,0)</f>
        <v>0</v>
      </c>
      <c r="BF328" s="233">
        <f>IF(N328="snížená",J328,0)</f>
        <v>0</v>
      </c>
      <c r="BG328" s="233">
        <f>IF(N328="zákl. přenesená",J328,0)</f>
        <v>0</v>
      </c>
      <c r="BH328" s="233">
        <f>IF(N328="sníž. přenesená",J328,0)</f>
        <v>0</v>
      </c>
      <c r="BI328" s="233">
        <f>IF(N328="nulová",J328,0)</f>
        <v>0</v>
      </c>
      <c r="BJ328" s="18" t="s">
        <v>85</v>
      </c>
      <c r="BK328" s="233">
        <f>ROUND(I328*H328,2)</f>
        <v>0</v>
      </c>
      <c r="BL328" s="18" t="s">
        <v>146</v>
      </c>
      <c r="BM328" s="232" t="s">
        <v>394</v>
      </c>
    </row>
    <row r="329" s="13" customFormat="1">
      <c r="A329" s="13"/>
      <c r="B329" s="234"/>
      <c r="C329" s="235"/>
      <c r="D329" s="236" t="s">
        <v>148</v>
      </c>
      <c r="E329" s="237" t="s">
        <v>1</v>
      </c>
      <c r="F329" s="238" t="s">
        <v>395</v>
      </c>
      <c r="G329" s="235"/>
      <c r="H329" s="239">
        <v>21.600000000000001</v>
      </c>
      <c r="I329" s="240"/>
      <c r="J329" s="235"/>
      <c r="K329" s="235"/>
      <c r="L329" s="241"/>
      <c r="M329" s="242"/>
      <c r="N329" s="243"/>
      <c r="O329" s="243"/>
      <c r="P329" s="243"/>
      <c r="Q329" s="243"/>
      <c r="R329" s="243"/>
      <c r="S329" s="243"/>
      <c r="T329" s="244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5" t="s">
        <v>148</v>
      </c>
      <c r="AU329" s="245" t="s">
        <v>87</v>
      </c>
      <c r="AV329" s="13" t="s">
        <v>87</v>
      </c>
      <c r="AW329" s="13" t="s">
        <v>32</v>
      </c>
      <c r="AX329" s="13" t="s">
        <v>85</v>
      </c>
      <c r="AY329" s="245" t="s">
        <v>140</v>
      </c>
    </row>
    <row r="330" s="12" customFormat="1" ht="22.8" customHeight="1">
      <c r="A330" s="12"/>
      <c r="B330" s="204"/>
      <c r="C330" s="205"/>
      <c r="D330" s="206" t="s">
        <v>76</v>
      </c>
      <c r="E330" s="218" t="s">
        <v>396</v>
      </c>
      <c r="F330" s="218" t="s">
        <v>397</v>
      </c>
      <c r="G330" s="205"/>
      <c r="H330" s="205"/>
      <c r="I330" s="208"/>
      <c r="J330" s="219">
        <f>BK330</f>
        <v>0</v>
      </c>
      <c r="K330" s="205"/>
      <c r="L330" s="210"/>
      <c r="M330" s="211"/>
      <c r="N330" s="212"/>
      <c r="O330" s="212"/>
      <c r="P330" s="213">
        <f>SUM(P331:P336)</f>
        <v>0</v>
      </c>
      <c r="Q330" s="212"/>
      <c r="R330" s="213">
        <f>SUM(R331:R336)</f>
        <v>0</v>
      </c>
      <c r="S330" s="212"/>
      <c r="T330" s="214">
        <f>SUM(T331:T336)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15" t="s">
        <v>85</v>
      </c>
      <c r="AT330" s="216" t="s">
        <v>76</v>
      </c>
      <c r="AU330" s="216" t="s">
        <v>85</v>
      </c>
      <c r="AY330" s="215" t="s">
        <v>140</v>
      </c>
      <c r="BK330" s="217">
        <f>SUM(BK331:BK336)</f>
        <v>0</v>
      </c>
    </row>
    <row r="331" s="2" customFormat="1" ht="21.75" customHeight="1">
      <c r="A331" s="39"/>
      <c r="B331" s="40"/>
      <c r="C331" s="220" t="s">
        <v>398</v>
      </c>
      <c r="D331" s="220" t="s">
        <v>142</v>
      </c>
      <c r="E331" s="221" t="s">
        <v>399</v>
      </c>
      <c r="F331" s="222" t="s">
        <v>400</v>
      </c>
      <c r="G331" s="223" t="s">
        <v>192</v>
      </c>
      <c r="H331" s="224">
        <v>253.32900000000001</v>
      </c>
      <c r="I331" s="225"/>
      <c r="J331" s="226">
        <f>ROUND(I331*H331,2)</f>
        <v>0</v>
      </c>
      <c r="K331" s="227"/>
      <c r="L331" s="45"/>
      <c r="M331" s="228" t="s">
        <v>1</v>
      </c>
      <c r="N331" s="229" t="s">
        <v>42</v>
      </c>
      <c r="O331" s="92"/>
      <c r="P331" s="230">
        <f>O331*H331</f>
        <v>0</v>
      </c>
      <c r="Q331" s="230">
        <v>0</v>
      </c>
      <c r="R331" s="230">
        <f>Q331*H331</f>
        <v>0</v>
      </c>
      <c r="S331" s="230">
        <v>0</v>
      </c>
      <c r="T331" s="231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2" t="s">
        <v>146</v>
      </c>
      <c r="AT331" s="232" t="s">
        <v>142</v>
      </c>
      <c r="AU331" s="232" t="s">
        <v>87</v>
      </c>
      <c r="AY331" s="18" t="s">
        <v>140</v>
      </c>
      <c r="BE331" s="233">
        <f>IF(N331="základní",J331,0)</f>
        <v>0</v>
      </c>
      <c r="BF331" s="233">
        <f>IF(N331="snížená",J331,0)</f>
        <v>0</v>
      </c>
      <c r="BG331" s="233">
        <f>IF(N331="zákl. přenesená",J331,0)</f>
        <v>0</v>
      </c>
      <c r="BH331" s="233">
        <f>IF(N331="sníž. přenesená",J331,0)</f>
        <v>0</v>
      </c>
      <c r="BI331" s="233">
        <f>IF(N331="nulová",J331,0)</f>
        <v>0</v>
      </c>
      <c r="BJ331" s="18" t="s">
        <v>85</v>
      </c>
      <c r="BK331" s="233">
        <f>ROUND(I331*H331,2)</f>
        <v>0</v>
      </c>
      <c r="BL331" s="18" t="s">
        <v>146</v>
      </c>
      <c r="BM331" s="232" t="s">
        <v>401</v>
      </c>
    </row>
    <row r="332" s="2" customFormat="1" ht="24.15" customHeight="1">
      <c r="A332" s="39"/>
      <c r="B332" s="40"/>
      <c r="C332" s="220" t="s">
        <v>402</v>
      </c>
      <c r="D332" s="220" t="s">
        <v>142</v>
      </c>
      <c r="E332" s="221" t="s">
        <v>403</v>
      </c>
      <c r="F332" s="222" t="s">
        <v>404</v>
      </c>
      <c r="G332" s="223" t="s">
        <v>192</v>
      </c>
      <c r="H332" s="224">
        <v>2279.9609999999998</v>
      </c>
      <c r="I332" s="225"/>
      <c r="J332" s="226">
        <f>ROUND(I332*H332,2)</f>
        <v>0</v>
      </c>
      <c r="K332" s="227"/>
      <c r="L332" s="45"/>
      <c r="M332" s="228" t="s">
        <v>1</v>
      </c>
      <c r="N332" s="229" t="s">
        <v>42</v>
      </c>
      <c r="O332" s="92"/>
      <c r="P332" s="230">
        <f>O332*H332</f>
        <v>0</v>
      </c>
      <c r="Q332" s="230">
        <v>0</v>
      </c>
      <c r="R332" s="230">
        <f>Q332*H332</f>
        <v>0</v>
      </c>
      <c r="S332" s="230">
        <v>0</v>
      </c>
      <c r="T332" s="231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2" t="s">
        <v>146</v>
      </c>
      <c r="AT332" s="232" t="s">
        <v>142</v>
      </c>
      <c r="AU332" s="232" t="s">
        <v>87</v>
      </c>
      <c r="AY332" s="18" t="s">
        <v>140</v>
      </c>
      <c r="BE332" s="233">
        <f>IF(N332="základní",J332,0)</f>
        <v>0</v>
      </c>
      <c r="BF332" s="233">
        <f>IF(N332="snížená",J332,0)</f>
        <v>0</v>
      </c>
      <c r="BG332" s="233">
        <f>IF(N332="zákl. přenesená",J332,0)</f>
        <v>0</v>
      </c>
      <c r="BH332" s="233">
        <f>IF(N332="sníž. přenesená",J332,0)</f>
        <v>0</v>
      </c>
      <c r="BI332" s="233">
        <f>IF(N332="nulová",J332,0)</f>
        <v>0</v>
      </c>
      <c r="BJ332" s="18" t="s">
        <v>85</v>
      </c>
      <c r="BK332" s="233">
        <f>ROUND(I332*H332,2)</f>
        <v>0</v>
      </c>
      <c r="BL332" s="18" t="s">
        <v>146</v>
      </c>
      <c r="BM332" s="232" t="s">
        <v>405</v>
      </c>
    </row>
    <row r="333" s="13" customFormat="1">
      <c r="A333" s="13"/>
      <c r="B333" s="234"/>
      <c r="C333" s="235"/>
      <c r="D333" s="236" t="s">
        <v>148</v>
      </c>
      <c r="E333" s="235"/>
      <c r="F333" s="238" t="s">
        <v>406</v>
      </c>
      <c r="G333" s="235"/>
      <c r="H333" s="239">
        <v>2279.9609999999998</v>
      </c>
      <c r="I333" s="240"/>
      <c r="J333" s="235"/>
      <c r="K333" s="235"/>
      <c r="L333" s="241"/>
      <c r="M333" s="242"/>
      <c r="N333" s="243"/>
      <c r="O333" s="243"/>
      <c r="P333" s="243"/>
      <c r="Q333" s="243"/>
      <c r="R333" s="243"/>
      <c r="S333" s="243"/>
      <c r="T333" s="244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5" t="s">
        <v>148</v>
      </c>
      <c r="AU333" s="245" t="s">
        <v>87</v>
      </c>
      <c r="AV333" s="13" t="s">
        <v>87</v>
      </c>
      <c r="AW333" s="13" t="s">
        <v>4</v>
      </c>
      <c r="AX333" s="13" t="s">
        <v>85</v>
      </c>
      <c r="AY333" s="245" t="s">
        <v>140</v>
      </c>
    </row>
    <row r="334" s="2" customFormat="1" ht="24.15" customHeight="1">
      <c r="A334" s="39"/>
      <c r="B334" s="40"/>
      <c r="C334" s="220" t="s">
        <v>407</v>
      </c>
      <c r="D334" s="220" t="s">
        <v>142</v>
      </c>
      <c r="E334" s="221" t="s">
        <v>408</v>
      </c>
      <c r="F334" s="222" t="s">
        <v>409</v>
      </c>
      <c r="G334" s="223" t="s">
        <v>192</v>
      </c>
      <c r="H334" s="224">
        <v>253.32900000000001</v>
      </c>
      <c r="I334" s="225"/>
      <c r="J334" s="226">
        <f>ROUND(I334*H334,2)</f>
        <v>0</v>
      </c>
      <c r="K334" s="227"/>
      <c r="L334" s="45"/>
      <c r="M334" s="228" t="s">
        <v>1</v>
      </c>
      <c r="N334" s="229" t="s">
        <v>42</v>
      </c>
      <c r="O334" s="92"/>
      <c r="P334" s="230">
        <f>O334*H334</f>
        <v>0</v>
      </c>
      <c r="Q334" s="230">
        <v>0</v>
      </c>
      <c r="R334" s="230">
        <f>Q334*H334</f>
        <v>0</v>
      </c>
      <c r="S334" s="230">
        <v>0</v>
      </c>
      <c r="T334" s="231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2" t="s">
        <v>146</v>
      </c>
      <c r="AT334" s="232" t="s">
        <v>142</v>
      </c>
      <c r="AU334" s="232" t="s">
        <v>87</v>
      </c>
      <c r="AY334" s="18" t="s">
        <v>140</v>
      </c>
      <c r="BE334" s="233">
        <f>IF(N334="základní",J334,0)</f>
        <v>0</v>
      </c>
      <c r="BF334" s="233">
        <f>IF(N334="snížená",J334,0)</f>
        <v>0</v>
      </c>
      <c r="BG334" s="233">
        <f>IF(N334="zákl. přenesená",J334,0)</f>
        <v>0</v>
      </c>
      <c r="BH334" s="233">
        <f>IF(N334="sníž. přenesená",J334,0)</f>
        <v>0</v>
      </c>
      <c r="BI334" s="233">
        <f>IF(N334="nulová",J334,0)</f>
        <v>0</v>
      </c>
      <c r="BJ334" s="18" t="s">
        <v>85</v>
      </c>
      <c r="BK334" s="233">
        <f>ROUND(I334*H334,2)</f>
        <v>0</v>
      </c>
      <c r="BL334" s="18" t="s">
        <v>146</v>
      </c>
      <c r="BM334" s="232" t="s">
        <v>410</v>
      </c>
    </row>
    <row r="335" s="2" customFormat="1" ht="33" customHeight="1">
      <c r="A335" s="39"/>
      <c r="B335" s="40"/>
      <c r="C335" s="220" t="s">
        <v>411</v>
      </c>
      <c r="D335" s="220" t="s">
        <v>142</v>
      </c>
      <c r="E335" s="221" t="s">
        <v>412</v>
      </c>
      <c r="F335" s="222" t="s">
        <v>413</v>
      </c>
      <c r="G335" s="223" t="s">
        <v>192</v>
      </c>
      <c r="H335" s="224">
        <v>107.974</v>
      </c>
      <c r="I335" s="225"/>
      <c r="J335" s="226">
        <f>ROUND(I335*H335,2)</f>
        <v>0</v>
      </c>
      <c r="K335" s="227"/>
      <c r="L335" s="45"/>
      <c r="M335" s="228" t="s">
        <v>1</v>
      </c>
      <c r="N335" s="229" t="s">
        <v>42</v>
      </c>
      <c r="O335" s="92"/>
      <c r="P335" s="230">
        <f>O335*H335</f>
        <v>0</v>
      </c>
      <c r="Q335" s="230">
        <v>0</v>
      </c>
      <c r="R335" s="230">
        <f>Q335*H335</f>
        <v>0</v>
      </c>
      <c r="S335" s="230">
        <v>0</v>
      </c>
      <c r="T335" s="231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2" t="s">
        <v>146</v>
      </c>
      <c r="AT335" s="232" t="s">
        <v>142</v>
      </c>
      <c r="AU335" s="232" t="s">
        <v>87</v>
      </c>
      <c r="AY335" s="18" t="s">
        <v>140</v>
      </c>
      <c r="BE335" s="233">
        <f>IF(N335="základní",J335,0)</f>
        <v>0</v>
      </c>
      <c r="BF335" s="233">
        <f>IF(N335="snížená",J335,0)</f>
        <v>0</v>
      </c>
      <c r="BG335" s="233">
        <f>IF(N335="zákl. přenesená",J335,0)</f>
        <v>0</v>
      </c>
      <c r="BH335" s="233">
        <f>IF(N335="sníž. přenesená",J335,0)</f>
        <v>0</v>
      </c>
      <c r="BI335" s="233">
        <f>IF(N335="nulová",J335,0)</f>
        <v>0</v>
      </c>
      <c r="BJ335" s="18" t="s">
        <v>85</v>
      </c>
      <c r="BK335" s="233">
        <f>ROUND(I335*H335,2)</f>
        <v>0</v>
      </c>
      <c r="BL335" s="18" t="s">
        <v>146</v>
      </c>
      <c r="BM335" s="232" t="s">
        <v>414</v>
      </c>
    </row>
    <row r="336" s="2" customFormat="1" ht="33" customHeight="1">
      <c r="A336" s="39"/>
      <c r="B336" s="40"/>
      <c r="C336" s="220" t="s">
        <v>415</v>
      </c>
      <c r="D336" s="220" t="s">
        <v>142</v>
      </c>
      <c r="E336" s="221" t="s">
        <v>416</v>
      </c>
      <c r="F336" s="222" t="s">
        <v>417</v>
      </c>
      <c r="G336" s="223" t="s">
        <v>192</v>
      </c>
      <c r="H336" s="224">
        <v>0.61199999999999999</v>
      </c>
      <c r="I336" s="225"/>
      <c r="J336" s="226">
        <f>ROUND(I336*H336,2)</f>
        <v>0</v>
      </c>
      <c r="K336" s="227"/>
      <c r="L336" s="45"/>
      <c r="M336" s="228" t="s">
        <v>1</v>
      </c>
      <c r="N336" s="229" t="s">
        <v>42</v>
      </c>
      <c r="O336" s="92"/>
      <c r="P336" s="230">
        <f>O336*H336</f>
        <v>0</v>
      </c>
      <c r="Q336" s="230">
        <v>0</v>
      </c>
      <c r="R336" s="230">
        <f>Q336*H336</f>
        <v>0</v>
      </c>
      <c r="S336" s="230">
        <v>0</v>
      </c>
      <c r="T336" s="231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2" t="s">
        <v>146</v>
      </c>
      <c r="AT336" s="232" t="s">
        <v>142</v>
      </c>
      <c r="AU336" s="232" t="s">
        <v>87</v>
      </c>
      <c r="AY336" s="18" t="s">
        <v>140</v>
      </c>
      <c r="BE336" s="233">
        <f>IF(N336="základní",J336,0)</f>
        <v>0</v>
      </c>
      <c r="BF336" s="233">
        <f>IF(N336="snížená",J336,0)</f>
        <v>0</v>
      </c>
      <c r="BG336" s="233">
        <f>IF(N336="zákl. přenesená",J336,0)</f>
        <v>0</v>
      </c>
      <c r="BH336" s="233">
        <f>IF(N336="sníž. přenesená",J336,0)</f>
        <v>0</v>
      </c>
      <c r="BI336" s="233">
        <f>IF(N336="nulová",J336,0)</f>
        <v>0</v>
      </c>
      <c r="BJ336" s="18" t="s">
        <v>85</v>
      </c>
      <c r="BK336" s="233">
        <f>ROUND(I336*H336,2)</f>
        <v>0</v>
      </c>
      <c r="BL336" s="18" t="s">
        <v>146</v>
      </c>
      <c r="BM336" s="232" t="s">
        <v>418</v>
      </c>
    </row>
    <row r="337" s="12" customFormat="1" ht="22.8" customHeight="1">
      <c r="A337" s="12"/>
      <c r="B337" s="204"/>
      <c r="C337" s="205"/>
      <c r="D337" s="206" t="s">
        <v>76</v>
      </c>
      <c r="E337" s="218" t="s">
        <v>419</v>
      </c>
      <c r="F337" s="218" t="s">
        <v>420</v>
      </c>
      <c r="G337" s="205"/>
      <c r="H337" s="205"/>
      <c r="I337" s="208"/>
      <c r="J337" s="219">
        <f>BK337</f>
        <v>0</v>
      </c>
      <c r="K337" s="205"/>
      <c r="L337" s="210"/>
      <c r="M337" s="211"/>
      <c r="N337" s="212"/>
      <c r="O337" s="212"/>
      <c r="P337" s="213">
        <f>P338</f>
        <v>0</v>
      </c>
      <c r="Q337" s="212"/>
      <c r="R337" s="213">
        <f>R338</f>
        <v>0</v>
      </c>
      <c r="S337" s="212"/>
      <c r="T337" s="214">
        <f>T338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15" t="s">
        <v>85</v>
      </c>
      <c r="AT337" s="216" t="s">
        <v>76</v>
      </c>
      <c r="AU337" s="216" t="s">
        <v>85</v>
      </c>
      <c r="AY337" s="215" t="s">
        <v>140</v>
      </c>
      <c r="BK337" s="217">
        <f>BK338</f>
        <v>0</v>
      </c>
    </row>
    <row r="338" s="2" customFormat="1" ht="33" customHeight="1">
      <c r="A338" s="39"/>
      <c r="B338" s="40"/>
      <c r="C338" s="220" t="s">
        <v>421</v>
      </c>
      <c r="D338" s="220" t="s">
        <v>142</v>
      </c>
      <c r="E338" s="221" t="s">
        <v>422</v>
      </c>
      <c r="F338" s="222" t="s">
        <v>423</v>
      </c>
      <c r="G338" s="223" t="s">
        <v>192</v>
      </c>
      <c r="H338" s="224">
        <v>2115.3820000000001</v>
      </c>
      <c r="I338" s="225"/>
      <c r="J338" s="226">
        <f>ROUND(I338*H338,2)</f>
        <v>0</v>
      </c>
      <c r="K338" s="227"/>
      <c r="L338" s="45"/>
      <c r="M338" s="228" t="s">
        <v>1</v>
      </c>
      <c r="N338" s="229" t="s">
        <v>42</v>
      </c>
      <c r="O338" s="92"/>
      <c r="P338" s="230">
        <f>O338*H338</f>
        <v>0</v>
      </c>
      <c r="Q338" s="230">
        <v>0</v>
      </c>
      <c r="R338" s="230">
        <f>Q338*H338</f>
        <v>0</v>
      </c>
      <c r="S338" s="230">
        <v>0</v>
      </c>
      <c r="T338" s="231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2" t="s">
        <v>146</v>
      </c>
      <c r="AT338" s="232" t="s">
        <v>142</v>
      </c>
      <c r="AU338" s="232" t="s">
        <v>87</v>
      </c>
      <c r="AY338" s="18" t="s">
        <v>140</v>
      </c>
      <c r="BE338" s="233">
        <f>IF(N338="základní",J338,0)</f>
        <v>0</v>
      </c>
      <c r="BF338" s="233">
        <f>IF(N338="snížená",J338,0)</f>
        <v>0</v>
      </c>
      <c r="BG338" s="233">
        <f>IF(N338="zákl. přenesená",J338,0)</f>
        <v>0</v>
      </c>
      <c r="BH338" s="233">
        <f>IF(N338="sníž. přenesená",J338,0)</f>
        <v>0</v>
      </c>
      <c r="BI338" s="233">
        <f>IF(N338="nulová",J338,0)</f>
        <v>0</v>
      </c>
      <c r="BJ338" s="18" t="s">
        <v>85</v>
      </c>
      <c r="BK338" s="233">
        <f>ROUND(I338*H338,2)</f>
        <v>0</v>
      </c>
      <c r="BL338" s="18" t="s">
        <v>146</v>
      </c>
      <c r="BM338" s="232" t="s">
        <v>424</v>
      </c>
    </row>
    <row r="339" s="12" customFormat="1" ht="25.92" customHeight="1">
      <c r="A339" s="12"/>
      <c r="B339" s="204"/>
      <c r="C339" s="205"/>
      <c r="D339" s="206" t="s">
        <v>76</v>
      </c>
      <c r="E339" s="207" t="s">
        <v>425</v>
      </c>
      <c r="F339" s="207" t="s">
        <v>426</v>
      </c>
      <c r="G339" s="205"/>
      <c r="H339" s="205"/>
      <c r="I339" s="208"/>
      <c r="J339" s="209">
        <f>BK339</f>
        <v>0</v>
      </c>
      <c r="K339" s="205"/>
      <c r="L339" s="210"/>
      <c r="M339" s="211"/>
      <c r="N339" s="212"/>
      <c r="O339" s="212"/>
      <c r="P339" s="213">
        <f>P340</f>
        <v>0</v>
      </c>
      <c r="Q339" s="212"/>
      <c r="R339" s="213">
        <f>R340</f>
        <v>0.060999999999999999</v>
      </c>
      <c r="S339" s="212"/>
      <c r="T339" s="214">
        <f>T340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15" t="s">
        <v>87</v>
      </c>
      <c r="AT339" s="216" t="s">
        <v>76</v>
      </c>
      <c r="AU339" s="216" t="s">
        <v>77</v>
      </c>
      <c r="AY339" s="215" t="s">
        <v>140</v>
      </c>
      <c r="BK339" s="217">
        <f>BK340</f>
        <v>0</v>
      </c>
    </row>
    <row r="340" s="12" customFormat="1" ht="22.8" customHeight="1">
      <c r="A340" s="12"/>
      <c r="B340" s="204"/>
      <c r="C340" s="205"/>
      <c r="D340" s="206" t="s">
        <v>76</v>
      </c>
      <c r="E340" s="218" t="s">
        <v>427</v>
      </c>
      <c r="F340" s="218" t="s">
        <v>428</v>
      </c>
      <c r="G340" s="205"/>
      <c r="H340" s="205"/>
      <c r="I340" s="208"/>
      <c r="J340" s="219">
        <f>BK340</f>
        <v>0</v>
      </c>
      <c r="K340" s="205"/>
      <c r="L340" s="210"/>
      <c r="M340" s="211"/>
      <c r="N340" s="212"/>
      <c r="O340" s="212"/>
      <c r="P340" s="213">
        <f>SUM(P341:P359)</f>
        <v>0</v>
      </c>
      <c r="Q340" s="212"/>
      <c r="R340" s="213">
        <f>SUM(R341:R359)</f>
        <v>0.060999999999999999</v>
      </c>
      <c r="S340" s="212"/>
      <c r="T340" s="214">
        <f>SUM(T341:T359)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15" t="s">
        <v>87</v>
      </c>
      <c r="AT340" s="216" t="s">
        <v>76</v>
      </c>
      <c r="AU340" s="216" t="s">
        <v>85</v>
      </c>
      <c r="AY340" s="215" t="s">
        <v>140</v>
      </c>
      <c r="BK340" s="217">
        <f>SUM(BK341:BK359)</f>
        <v>0</v>
      </c>
    </row>
    <row r="341" s="2" customFormat="1" ht="24.15" customHeight="1">
      <c r="A341" s="39"/>
      <c r="B341" s="40"/>
      <c r="C341" s="220" t="s">
        <v>429</v>
      </c>
      <c r="D341" s="220" t="s">
        <v>142</v>
      </c>
      <c r="E341" s="221" t="s">
        <v>430</v>
      </c>
      <c r="F341" s="222" t="s">
        <v>431</v>
      </c>
      <c r="G341" s="223" t="s">
        <v>145</v>
      </c>
      <c r="H341" s="224">
        <v>84.840000000000003</v>
      </c>
      <c r="I341" s="225"/>
      <c r="J341" s="226">
        <f>ROUND(I341*H341,2)</f>
        <v>0</v>
      </c>
      <c r="K341" s="227"/>
      <c r="L341" s="45"/>
      <c r="M341" s="228" t="s">
        <v>1</v>
      </c>
      <c r="N341" s="229" t="s">
        <v>42</v>
      </c>
      <c r="O341" s="92"/>
      <c r="P341" s="230">
        <f>O341*H341</f>
        <v>0</v>
      </c>
      <c r="Q341" s="230">
        <v>0</v>
      </c>
      <c r="R341" s="230">
        <f>Q341*H341</f>
        <v>0</v>
      </c>
      <c r="S341" s="230">
        <v>0</v>
      </c>
      <c r="T341" s="231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2" t="s">
        <v>231</v>
      </c>
      <c r="AT341" s="232" t="s">
        <v>142</v>
      </c>
      <c r="AU341" s="232" t="s">
        <v>87</v>
      </c>
      <c r="AY341" s="18" t="s">
        <v>140</v>
      </c>
      <c r="BE341" s="233">
        <f>IF(N341="základní",J341,0)</f>
        <v>0</v>
      </c>
      <c r="BF341" s="233">
        <f>IF(N341="snížená",J341,0)</f>
        <v>0</v>
      </c>
      <c r="BG341" s="233">
        <f>IF(N341="zákl. přenesená",J341,0)</f>
        <v>0</v>
      </c>
      <c r="BH341" s="233">
        <f>IF(N341="sníž. přenesená",J341,0)</f>
        <v>0</v>
      </c>
      <c r="BI341" s="233">
        <f>IF(N341="nulová",J341,0)</f>
        <v>0</v>
      </c>
      <c r="BJ341" s="18" t="s">
        <v>85</v>
      </c>
      <c r="BK341" s="233">
        <f>ROUND(I341*H341,2)</f>
        <v>0</v>
      </c>
      <c r="BL341" s="18" t="s">
        <v>231</v>
      </c>
      <c r="BM341" s="232" t="s">
        <v>432</v>
      </c>
    </row>
    <row r="342" s="14" customFormat="1">
      <c r="A342" s="14"/>
      <c r="B342" s="246"/>
      <c r="C342" s="247"/>
      <c r="D342" s="236" t="s">
        <v>148</v>
      </c>
      <c r="E342" s="248" t="s">
        <v>1</v>
      </c>
      <c r="F342" s="249" t="s">
        <v>167</v>
      </c>
      <c r="G342" s="247"/>
      <c r="H342" s="248" t="s">
        <v>1</v>
      </c>
      <c r="I342" s="250"/>
      <c r="J342" s="247"/>
      <c r="K342" s="247"/>
      <c r="L342" s="251"/>
      <c r="M342" s="252"/>
      <c r="N342" s="253"/>
      <c r="O342" s="253"/>
      <c r="P342" s="253"/>
      <c r="Q342" s="253"/>
      <c r="R342" s="253"/>
      <c r="S342" s="253"/>
      <c r="T342" s="25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5" t="s">
        <v>148</v>
      </c>
      <c r="AU342" s="255" t="s">
        <v>87</v>
      </c>
      <c r="AV342" s="14" t="s">
        <v>85</v>
      </c>
      <c r="AW342" s="14" t="s">
        <v>32</v>
      </c>
      <c r="AX342" s="14" t="s">
        <v>77</v>
      </c>
      <c r="AY342" s="255" t="s">
        <v>140</v>
      </c>
    </row>
    <row r="343" s="13" customFormat="1">
      <c r="A343" s="13"/>
      <c r="B343" s="234"/>
      <c r="C343" s="235"/>
      <c r="D343" s="236" t="s">
        <v>148</v>
      </c>
      <c r="E343" s="237" t="s">
        <v>1</v>
      </c>
      <c r="F343" s="238" t="s">
        <v>433</v>
      </c>
      <c r="G343" s="235"/>
      <c r="H343" s="239">
        <v>28.280000000000001</v>
      </c>
      <c r="I343" s="240"/>
      <c r="J343" s="235"/>
      <c r="K343" s="235"/>
      <c r="L343" s="241"/>
      <c r="M343" s="242"/>
      <c r="N343" s="243"/>
      <c r="O343" s="243"/>
      <c r="P343" s="243"/>
      <c r="Q343" s="243"/>
      <c r="R343" s="243"/>
      <c r="S343" s="243"/>
      <c r="T343" s="244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5" t="s">
        <v>148</v>
      </c>
      <c r="AU343" s="245" t="s">
        <v>87</v>
      </c>
      <c r="AV343" s="13" t="s">
        <v>87</v>
      </c>
      <c r="AW343" s="13" t="s">
        <v>32</v>
      </c>
      <c r="AX343" s="13" t="s">
        <v>77</v>
      </c>
      <c r="AY343" s="245" t="s">
        <v>140</v>
      </c>
    </row>
    <row r="344" s="15" customFormat="1">
      <c r="A344" s="15"/>
      <c r="B344" s="256"/>
      <c r="C344" s="257"/>
      <c r="D344" s="236" t="s">
        <v>148</v>
      </c>
      <c r="E344" s="258" t="s">
        <v>1</v>
      </c>
      <c r="F344" s="259" t="s">
        <v>166</v>
      </c>
      <c r="G344" s="257"/>
      <c r="H344" s="260">
        <v>28.280000000000001</v>
      </c>
      <c r="I344" s="261"/>
      <c r="J344" s="257"/>
      <c r="K344" s="257"/>
      <c r="L344" s="262"/>
      <c r="M344" s="263"/>
      <c r="N344" s="264"/>
      <c r="O344" s="264"/>
      <c r="P344" s="264"/>
      <c r="Q344" s="264"/>
      <c r="R344" s="264"/>
      <c r="S344" s="264"/>
      <c r="T344" s="265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66" t="s">
        <v>148</v>
      </c>
      <c r="AU344" s="266" t="s">
        <v>87</v>
      </c>
      <c r="AV344" s="15" t="s">
        <v>155</v>
      </c>
      <c r="AW344" s="15" t="s">
        <v>32</v>
      </c>
      <c r="AX344" s="15" t="s">
        <v>77</v>
      </c>
      <c r="AY344" s="266" t="s">
        <v>140</v>
      </c>
    </row>
    <row r="345" s="14" customFormat="1">
      <c r="A345" s="14"/>
      <c r="B345" s="246"/>
      <c r="C345" s="247"/>
      <c r="D345" s="236" t="s">
        <v>148</v>
      </c>
      <c r="E345" s="248" t="s">
        <v>1</v>
      </c>
      <c r="F345" s="249" t="s">
        <v>169</v>
      </c>
      <c r="G345" s="247"/>
      <c r="H345" s="248" t="s">
        <v>1</v>
      </c>
      <c r="I345" s="250"/>
      <c r="J345" s="247"/>
      <c r="K345" s="247"/>
      <c r="L345" s="251"/>
      <c r="M345" s="252"/>
      <c r="N345" s="253"/>
      <c r="O345" s="253"/>
      <c r="P345" s="253"/>
      <c r="Q345" s="253"/>
      <c r="R345" s="253"/>
      <c r="S345" s="253"/>
      <c r="T345" s="25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5" t="s">
        <v>148</v>
      </c>
      <c r="AU345" s="255" t="s">
        <v>87</v>
      </c>
      <c r="AV345" s="14" t="s">
        <v>85</v>
      </c>
      <c r="AW345" s="14" t="s">
        <v>32</v>
      </c>
      <c r="AX345" s="14" t="s">
        <v>77</v>
      </c>
      <c r="AY345" s="255" t="s">
        <v>140</v>
      </c>
    </row>
    <row r="346" s="13" customFormat="1">
      <c r="A346" s="13"/>
      <c r="B346" s="234"/>
      <c r="C346" s="235"/>
      <c r="D346" s="236" t="s">
        <v>148</v>
      </c>
      <c r="E346" s="237" t="s">
        <v>1</v>
      </c>
      <c r="F346" s="238" t="s">
        <v>433</v>
      </c>
      <c r="G346" s="235"/>
      <c r="H346" s="239">
        <v>28.280000000000001</v>
      </c>
      <c r="I346" s="240"/>
      <c r="J346" s="235"/>
      <c r="K346" s="235"/>
      <c r="L346" s="241"/>
      <c r="M346" s="242"/>
      <c r="N346" s="243"/>
      <c r="O346" s="243"/>
      <c r="P346" s="243"/>
      <c r="Q346" s="243"/>
      <c r="R346" s="243"/>
      <c r="S346" s="243"/>
      <c r="T346" s="24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5" t="s">
        <v>148</v>
      </c>
      <c r="AU346" s="245" t="s">
        <v>87</v>
      </c>
      <c r="AV346" s="13" t="s">
        <v>87</v>
      </c>
      <c r="AW346" s="13" t="s">
        <v>32</v>
      </c>
      <c r="AX346" s="13" t="s">
        <v>77</v>
      </c>
      <c r="AY346" s="245" t="s">
        <v>140</v>
      </c>
    </row>
    <row r="347" s="15" customFormat="1">
      <c r="A347" s="15"/>
      <c r="B347" s="256"/>
      <c r="C347" s="257"/>
      <c r="D347" s="236" t="s">
        <v>148</v>
      </c>
      <c r="E347" s="258" t="s">
        <v>1</v>
      </c>
      <c r="F347" s="259" t="s">
        <v>166</v>
      </c>
      <c r="G347" s="257"/>
      <c r="H347" s="260">
        <v>28.280000000000001</v>
      </c>
      <c r="I347" s="261"/>
      <c r="J347" s="257"/>
      <c r="K347" s="257"/>
      <c r="L347" s="262"/>
      <c r="M347" s="263"/>
      <c r="N347" s="264"/>
      <c r="O347" s="264"/>
      <c r="P347" s="264"/>
      <c r="Q347" s="264"/>
      <c r="R347" s="264"/>
      <c r="S347" s="264"/>
      <c r="T347" s="265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66" t="s">
        <v>148</v>
      </c>
      <c r="AU347" s="266" t="s">
        <v>87</v>
      </c>
      <c r="AV347" s="15" t="s">
        <v>155</v>
      </c>
      <c r="AW347" s="15" t="s">
        <v>32</v>
      </c>
      <c r="AX347" s="15" t="s">
        <v>77</v>
      </c>
      <c r="AY347" s="266" t="s">
        <v>140</v>
      </c>
    </row>
    <row r="348" s="14" customFormat="1">
      <c r="A348" s="14"/>
      <c r="B348" s="246"/>
      <c r="C348" s="247"/>
      <c r="D348" s="236" t="s">
        <v>148</v>
      </c>
      <c r="E348" s="248" t="s">
        <v>1</v>
      </c>
      <c r="F348" s="249" t="s">
        <v>170</v>
      </c>
      <c r="G348" s="247"/>
      <c r="H348" s="248" t="s">
        <v>1</v>
      </c>
      <c r="I348" s="250"/>
      <c r="J348" s="247"/>
      <c r="K348" s="247"/>
      <c r="L348" s="251"/>
      <c r="M348" s="252"/>
      <c r="N348" s="253"/>
      <c r="O348" s="253"/>
      <c r="P348" s="253"/>
      <c r="Q348" s="253"/>
      <c r="R348" s="253"/>
      <c r="S348" s="253"/>
      <c r="T348" s="254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5" t="s">
        <v>148</v>
      </c>
      <c r="AU348" s="255" t="s">
        <v>87</v>
      </c>
      <c r="AV348" s="14" t="s">
        <v>85</v>
      </c>
      <c r="AW348" s="14" t="s">
        <v>32</v>
      </c>
      <c r="AX348" s="14" t="s">
        <v>77</v>
      </c>
      <c r="AY348" s="255" t="s">
        <v>140</v>
      </c>
    </row>
    <row r="349" s="13" customFormat="1">
      <c r="A349" s="13"/>
      <c r="B349" s="234"/>
      <c r="C349" s="235"/>
      <c r="D349" s="236" t="s">
        <v>148</v>
      </c>
      <c r="E349" s="237" t="s">
        <v>1</v>
      </c>
      <c r="F349" s="238" t="s">
        <v>433</v>
      </c>
      <c r="G349" s="235"/>
      <c r="H349" s="239">
        <v>28.280000000000001</v>
      </c>
      <c r="I349" s="240"/>
      <c r="J349" s="235"/>
      <c r="K349" s="235"/>
      <c r="L349" s="241"/>
      <c r="M349" s="242"/>
      <c r="N349" s="243"/>
      <c r="O349" s="243"/>
      <c r="P349" s="243"/>
      <c r="Q349" s="243"/>
      <c r="R349" s="243"/>
      <c r="S349" s="243"/>
      <c r="T349" s="244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5" t="s">
        <v>148</v>
      </c>
      <c r="AU349" s="245" t="s">
        <v>87</v>
      </c>
      <c r="AV349" s="13" t="s">
        <v>87</v>
      </c>
      <c r="AW349" s="13" t="s">
        <v>32</v>
      </c>
      <c r="AX349" s="13" t="s">
        <v>77</v>
      </c>
      <c r="AY349" s="245" t="s">
        <v>140</v>
      </c>
    </row>
    <row r="350" s="15" customFormat="1">
      <c r="A350" s="15"/>
      <c r="B350" s="256"/>
      <c r="C350" s="257"/>
      <c r="D350" s="236" t="s">
        <v>148</v>
      </c>
      <c r="E350" s="258" t="s">
        <v>1</v>
      </c>
      <c r="F350" s="259" t="s">
        <v>166</v>
      </c>
      <c r="G350" s="257"/>
      <c r="H350" s="260">
        <v>28.280000000000001</v>
      </c>
      <c r="I350" s="261"/>
      <c r="J350" s="257"/>
      <c r="K350" s="257"/>
      <c r="L350" s="262"/>
      <c r="M350" s="263"/>
      <c r="N350" s="264"/>
      <c r="O350" s="264"/>
      <c r="P350" s="264"/>
      <c r="Q350" s="264"/>
      <c r="R350" s="264"/>
      <c r="S350" s="264"/>
      <c r="T350" s="265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66" t="s">
        <v>148</v>
      </c>
      <c r="AU350" s="266" t="s">
        <v>87</v>
      </c>
      <c r="AV350" s="15" t="s">
        <v>155</v>
      </c>
      <c r="AW350" s="15" t="s">
        <v>32</v>
      </c>
      <c r="AX350" s="15" t="s">
        <v>77</v>
      </c>
      <c r="AY350" s="266" t="s">
        <v>140</v>
      </c>
    </row>
    <row r="351" s="16" customFormat="1">
      <c r="A351" s="16"/>
      <c r="B351" s="267"/>
      <c r="C351" s="268"/>
      <c r="D351" s="236" t="s">
        <v>148</v>
      </c>
      <c r="E351" s="269" t="s">
        <v>1</v>
      </c>
      <c r="F351" s="270" t="s">
        <v>171</v>
      </c>
      <c r="G351" s="268"/>
      <c r="H351" s="271">
        <v>84.840000000000003</v>
      </c>
      <c r="I351" s="272"/>
      <c r="J351" s="268"/>
      <c r="K351" s="268"/>
      <c r="L351" s="273"/>
      <c r="M351" s="274"/>
      <c r="N351" s="275"/>
      <c r="O351" s="275"/>
      <c r="P351" s="275"/>
      <c r="Q351" s="275"/>
      <c r="R351" s="275"/>
      <c r="S351" s="275"/>
      <c r="T351" s="276"/>
      <c r="U351" s="16"/>
      <c r="V351" s="16"/>
      <c r="W351" s="16"/>
      <c r="X351" s="16"/>
      <c r="Y351" s="16"/>
      <c r="Z351" s="16"/>
      <c r="AA351" s="16"/>
      <c r="AB351" s="16"/>
      <c r="AC351" s="16"/>
      <c r="AD351" s="16"/>
      <c r="AE351" s="16"/>
      <c r="AT351" s="277" t="s">
        <v>148</v>
      </c>
      <c r="AU351" s="277" t="s">
        <v>87</v>
      </c>
      <c r="AV351" s="16" t="s">
        <v>146</v>
      </c>
      <c r="AW351" s="16" t="s">
        <v>32</v>
      </c>
      <c r="AX351" s="16" t="s">
        <v>85</v>
      </c>
      <c r="AY351" s="277" t="s">
        <v>140</v>
      </c>
    </row>
    <row r="352" s="14" customFormat="1">
      <c r="A352" s="14"/>
      <c r="B352" s="246"/>
      <c r="C352" s="247"/>
      <c r="D352" s="236" t="s">
        <v>148</v>
      </c>
      <c r="E352" s="248" t="s">
        <v>1</v>
      </c>
      <c r="F352" s="249" t="s">
        <v>154</v>
      </c>
      <c r="G352" s="247"/>
      <c r="H352" s="248" t="s">
        <v>1</v>
      </c>
      <c r="I352" s="250"/>
      <c r="J352" s="247"/>
      <c r="K352" s="247"/>
      <c r="L352" s="251"/>
      <c r="M352" s="252"/>
      <c r="N352" s="253"/>
      <c r="O352" s="253"/>
      <c r="P352" s="253"/>
      <c r="Q352" s="253"/>
      <c r="R352" s="253"/>
      <c r="S352" s="253"/>
      <c r="T352" s="25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5" t="s">
        <v>148</v>
      </c>
      <c r="AU352" s="255" t="s">
        <v>87</v>
      </c>
      <c r="AV352" s="14" t="s">
        <v>85</v>
      </c>
      <c r="AW352" s="14" t="s">
        <v>32</v>
      </c>
      <c r="AX352" s="14" t="s">
        <v>77</v>
      </c>
      <c r="AY352" s="255" t="s">
        <v>140</v>
      </c>
    </row>
    <row r="353" s="2" customFormat="1" ht="16.5" customHeight="1">
      <c r="A353" s="39"/>
      <c r="B353" s="40"/>
      <c r="C353" s="278" t="s">
        <v>434</v>
      </c>
      <c r="D353" s="278" t="s">
        <v>189</v>
      </c>
      <c r="E353" s="279" t="s">
        <v>435</v>
      </c>
      <c r="F353" s="280" t="s">
        <v>436</v>
      </c>
      <c r="G353" s="281" t="s">
        <v>192</v>
      </c>
      <c r="H353" s="282">
        <v>0.028000000000000001</v>
      </c>
      <c r="I353" s="283"/>
      <c r="J353" s="284">
        <f>ROUND(I353*H353,2)</f>
        <v>0</v>
      </c>
      <c r="K353" s="285"/>
      <c r="L353" s="286"/>
      <c r="M353" s="287" t="s">
        <v>1</v>
      </c>
      <c r="N353" s="288" t="s">
        <v>42</v>
      </c>
      <c r="O353" s="92"/>
      <c r="P353" s="230">
        <f>O353*H353</f>
        <v>0</v>
      </c>
      <c r="Q353" s="230">
        <v>1</v>
      </c>
      <c r="R353" s="230">
        <f>Q353*H353</f>
        <v>0.028000000000000001</v>
      </c>
      <c r="S353" s="230">
        <v>0</v>
      </c>
      <c r="T353" s="231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2" t="s">
        <v>313</v>
      </c>
      <c r="AT353" s="232" t="s">
        <v>189</v>
      </c>
      <c r="AU353" s="232" t="s">
        <v>87</v>
      </c>
      <c r="AY353" s="18" t="s">
        <v>140</v>
      </c>
      <c r="BE353" s="233">
        <f>IF(N353="základní",J353,0)</f>
        <v>0</v>
      </c>
      <c r="BF353" s="233">
        <f>IF(N353="snížená",J353,0)</f>
        <v>0</v>
      </c>
      <c r="BG353" s="233">
        <f>IF(N353="zákl. přenesená",J353,0)</f>
        <v>0</v>
      </c>
      <c r="BH353" s="233">
        <f>IF(N353="sníž. přenesená",J353,0)</f>
        <v>0</v>
      </c>
      <c r="BI353" s="233">
        <f>IF(N353="nulová",J353,0)</f>
        <v>0</v>
      </c>
      <c r="BJ353" s="18" t="s">
        <v>85</v>
      </c>
      <c r="BK353" s="233">
        <f>ROUND(I353*H353,2)</f>
        <v>0</v>
      </c>
      <c r="BL353" s="18" t="s">
        <v>231</v>
      </c>
      <c r="BM353" s="232" t="s">
        <v>437</v>
      </c>
    </row>
    <row r="354" s="13" customFormat="1">
      <c r="A354" s="13"/>
      <c r="B354" s="234"/>
      <c r="C354" s="235"/>
      <c r="D354" s="236" t="s">
        <v>148</v>
      </c>
      <c r="E354" s="235"/>
      <c r="F354" s="238" t="s">
        <v>438</v>
      </c>
      <c r="G354" s="235"/>
      <c r="H354" s="239">
        <v>0.028000000000000001</v>
      </c>
      <c r="I354" s="240"/>
      <c r="J354" s="235"/>
      <c r="K354" s="235"/>
      <c r="L354" s="241"/>
      <c r="M354" s="242"/>
      <c r="N354" s="243"/>
      <c r="O354" s="243"/>
      <c r="P354" s="243"/>
      <c r="Q354" s="243"/>
      <c r="R354" s="243"/>
      <c r="S354" s="243"/>
      <c r="T354" s="244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5" t="s">
        <v>148</v>
      </c>
      <c r="AU354" s="245" t="s">
        <v>87</v>
      </c>
      <c r="AV354" s="13" t="s">
        <v>87</v>
      </c>
      <c r="AW354" s="13" t="s">
        <v>4</v>
      </c>
      <c r="AX354" s="13" t="s">
        <v>85</v>
      </c>
      <c r="AY354" s="245" t="s">
        <v>140</v>
      </c>
    </row>
    <row r="355" s="2" customFormat="1" ht="24.15" customHeight="1">
      <c r="A355" s="39"/>
      <c r="B355" s="40"/>
      <c r="C355" s="220" t="s">
        <v>439</v>
      </c>
      <c r="D355" s="220" t="s">
        <v>142</v>
      </c>
      <c r="E355" s="221" t="s">
        <v>440</v>
      </c>
      <c r="F355" s="222" t="s">
        <v>441</v>
      </c>
      <c r="G355" s="223" t="s">
        <v>145</v>
      </c>
      <c r="H355" s="224">
        <v>84.840000000000003</v>
      </c>
      <c r="I355" s="225"/>
      <c r="J355" s="226">
        <f>ROUND(I355*H355,2)</f>
        <v>0</v>
      </c>
      <c r="K355" s="227"/>
      <c r="L355" s="45"/>
      <c r="M355" s="228" t="s">
        <v>1</v>
      </c>
      <c r="N355" s="229" t="s">
        <v>42</v>
      </c>
      <c r="O355" s="92"/>
      <c r="P355" s="230">
        <f>O355*H355</f>
        <v>0</v>
      </c>
      <c r="Q355" s="230">
        <v>0</v>
      </c>
      <c r="R355" s="230">
        <f>Q355*H355</f>
        <v>0</v>
      </c>
      <c r="S355" s="230">
        <v>0</v>
      </c>
      <c r="T355" s="231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2" t="s">
        <v>231</v>
      </c>
      <c r="AT355" s="232" t="s">
        <v>142</v>
      </c>
      <c r="AU355" s="232" t="s">
        <v>87</v>
      </c>
      <c r="AY355" s="18" t="s">
        <v>140</v>
      </c>
      <c r="BE355" s="233">
        <f>IF(N355="základní",J355,0)</f>
        <v>0</v>
      </c>
      <c r="BF355" s="233">
        <f>IF(N355="snížená",J355,0)</f>
        <v>0</v>
      </c>
      <c r="BG355" s="233">
        <f>IF(N355="zákl. přenesená",J355,0)</f>
        <v>0</v>
      </c>
      <c r="BH355" s="233">
        <f>IF(N355="sníž. přenesená",J355,0)</f>
        <v>0</v>
      </c>
      <c r="BI355" s="233">
        <f>IF(N355="nulová",J355,0)</f>
        <v>0</v>
      </c>
      <c r="BJ355" s="18" t="s">
        <v>85</v>
      </c>
      <c r="BK355" s="233">
        <f>ROUND(I355*H355,2)</f>
        <v>0</v>
      </c>
      <c r="BL355" s="18" t="s">
        <v>231</v>
      </c>
      <c r="BM355" s="232" t="s">
        <v>442</v>
      </c>
    </row>
    <row r="356" s="13" customFormat="1">
      <c r="A356" s="13"/>
      <c r="B356" s="234"/>
      <c r="C356" s="235"/>
      <c r="D356" s="236" t="s">
        <v>148</v>
      </c>
      <c r="E356" s="235"/>
      <c r="F356" s="238" t="s">
        <v>443</v>
      </c>
      <c r="G356" s="235"/>
      <c r="H356" s="239">
        <v>84.840000000000003</v>
      </c>
      <c r="I356" s="240"/>
      <c r="J356" s="235"/>
      <c r="K356" s="235"/>
      <c r="L356" s="241"/>
      <c r="M356" s="242"/>
      <c r="N356" s="243"/>
      <c r="O356" s="243"/>
      <c r="P356" s="243"/>
      <c r="Q356" s="243"/>
      <c r="R356" s="243"/>
      <c r="S356" s="243"/>
      <c r="T356" s="244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5" t="s">
        <v>148</v>
      </c>
      <c r="AU356" s="245" t="s">
        <v>87</v>
      </c>
      <c r="AV356" s="13" t="s">
        <v>87</v>
      </c>
      <c r="AW356" s="13" t="s">
        <v>4</v>
      </c>
      <c r="AX356" s="13" t="s">
        <v>85</v>
      </c>
      <c r="AY356" s="245" t="s">
        <v>140</v>
      </c>
    </row>
    <row r="357" s="2" customFormat="1" ht="16.5" customHeight="1">
      <c r="A357" s="39"/>
      <c r="B357" s="40"/>
      <c r="C357" s="278" t="s">
        <v>444</v>
      </c>
      <c r="D357" s="278" t="s">
        <v>189</v>
      </c>
      <c r="E357" s="279" t="s">
        <v>445</v>
      </c>
      <c r="F357" s="280" t="s">
        <v>446</v>
      </c>
      <c r="G357" s="281" t="s">
        <v>192</v>
      </c>
      <c r="H357" s="282">
        <v>0.033000000000000002</v>
      </c>
      <c r="I357" s="283"/>
      <c r="J357" s="284">
        <f>ROUND(I357*H357,2)</f>
        <v>0</v>
      </c>
      <c r="K357" s="285"/>
      <c r="L357" s="286"/>
      <c r="M357" s="287" t="s">
        <v>1</v>
      </c>
      <c r="N357" s="288" t="s">
        <v>42</v>
      </c>
      <c r="O357" s="92"/>
      <c r="P357" s="230">
        <f>O357*H357</f>
        <v>0</v>
      </c>
      <c r="Q357" s="230">
        <v>1</v>
      </c>
      <c r="R357" s="230">
        <f>Q357*H357</f>
        <v>0.033000000000000002</v>
      </c>
      <c r="S357" s="230">
        <v>0</v>
      </c>
      <c r="T357" s="231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2" t="s">
        <v>313</v>
      </c>
      <c r="AT357" s="232" t="s">
        <v>189</v>
      </c>
      <c r="AU357" s="232" t="s">
        <v>87</v>
      </c>
      <c r="AY357" s="18" t="s">
        <v>140</v>
      </c>
      <c r="BE357" s="233">
        <f>IF(N357="základní",J357,0)</f>
        <v>0</v>
      </c>
      <c r="BF357" s="233">
        <f>IF(N357="snížená",J357,0)</f>
        <v>0</v>
      </c>
      <c r="BG357" s="233">
        <f>IF(N357="zákl. přenesená",J357,0)</f>
        <v>0</v>
      </c>
      <c r="BH357" s="233">
        <f>IF(N357="sníž. přenesená",J357,0)</f>
        <v>0</v>
      </c>
      <c r="BI357" s="233">
        <f>IF(N357="nulová",J357,0)</f>
        <v>0</v>
      </c>
      <c r="BJ357" s="18" t="s">
        <v>85</v>
      </c>
      <c r="BK357" s="233">
        <f>ROUND(I357*H357,2)</f>
        <v>0</v>
      </c>
      <c r="BL357" s="18" t="s">
        <v>231</v>
      </c>
      <c r="BM357" s="232" t="s">
        <v>447</v>
      </c>
    </row>
    <row r="358" s="13" customFormat="1">
      <c r="A358" s="13"/>
      <c r="B358" s="234"/>
      <c r="C358" s="235"/>
      <c r="D358" s="236" t="s">
        <v>148</v>
      </c>
      <c r="E358" s="235"/>
      <c r="F358" s="238" t="s">
        <v>448</v>
      </c>
      <c r="G358" s="235"/>
      <c r="H358" s="239">
        <v>0.033000000000000002</v>
      </c>
      <c r="I358" s="240"/>
      <c r="J358" s="235"/>
      <c r="K358" s="235"/>
      <c r="L358" s="241"/>
      <c r="M358" s="242"/>
      <c r="N358" s="243"/>
      <c r="O358" s="243"/>
      <c r="P358" s="243"/>
      <c r="Q358" s="243"/>
      <c r="R358" s="243"/>
      <c r="S358" s="243"/>
      <c r="T358" s="244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5" t="s">
        <v>148</v>
      </c>
      <c r="AU358" s="245" t="s">
        <v>87</v>
      </c>
      <c r="AV358" s="13" t="s">
        <v>87</v>
      </c>
      <c r="AW358" s="13" t="s">
        <v>4</v>
      </c>
      <c r="AX358" s="13" t="s">
        <v>85</v>
      </c>
      <c r="AY358" s="245" t="s">
        <v>140</v>
      </c>
    </row>
    <row r="359" s="2" customFormat="1" ht="24.15" customHeight="1">
      <c r="A359" s="39"/>
      <c r="B359" s="40"/>
      <c r="C359" s="220" t="s">
        <v>449</v>
      </c>
      <c r="D359" s="220" t="s">
        <v>142</v>
      </c>
      <c r="E359" s="221" t="s">
        <v>450</v>
      </c>
      <c r="F359" s="222" t="s">
        <v>451</v>
      </c>
      <c r="G359" s="223" t="s">
        <v>192</v>
      </c>
      <c r="H359" s="224">
        <v>0.060999999999999999</v>
      </c>
      <c r="I359" s="225"/>
      <c r="J359" s="226">
        <f>ROUND(I359*H359,2)</f>
        <v>0</v>
      </c>
      <c r="K359" s="227"/>
      <c r="L359" s="45"/>
      <c r="M359" s="228" t="s">
        <v>1</v>
      </c>
      <c r="N359" s="229" t="s">
        <v>42</v>
      </c>
      <c r="O359" s="92"/>
      <c r="P359" s="230">
        <f>O359*H359</f>
        <v>0</v>
      </c>
      <c r="Q359" s="230">
        <v>0</v>
      </c>
      <c r="R359" s="230">
        <f>Q359*H359</f>
        <v>0</v>
      </c>
      <c r="S359" s="230">
        <v>0</v>
      </c>
      <c r="T359" s="231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2" t="s">
        <v>231</v>
      </c>
      <c r="AT359" s="232" t="s">
        <v>142</v>
      </c>
      <c r="AU359" s="232" t="s">
        <v>87</v>
      </c>
      <c r="AY359" s="18" t="s">
        <v>140</v>
      </c>
      <c r="BE359" s="233">
        <f>IF(N359="základní",J359,0)</f>
        <v>0</v>
      </c>
      <c r="BF359" s="233">
        <f>IF(N359="snížená",J359,0)</f>
        <v>0</v>
      </c>
      <c r="BG359" s="233">
        <f>IF(N359="zákl. přenesená",J359,0)</f>
        <v>0</v>
      </c>
      <c r="BH359" s="233">
        <f>IF(N359="sníž. přenesená",J359,0)</f>
        <v>0</v>
      </c>
      <c r="BI359" s="233">
        <f>IF(N359="nulová",J359,0)</f>
        <v>0</v>
      </c>
      <c r="BJ359" s="18" t="s">
        <v>85</v>
      </c>
      <c r="BK359" s="233">
        <f>ROUND(I359*H359,2)</f>
        <v>0</v>
      </c>
      <c r="BL359" s="18" t="s">
        <v>231</v>
      </c>
      <c r="BM359" s="232" t="s">
        <v>452</v>
      </c>
    </row>
    <row r="360" s="12" customFormat="1" ht="25.92" customHeight="1">
      <c r="A360" s="12"/>
      <c r="B360" s="204"/>
      <c r="C360" s="205"/>
      <c r="D360" s="206" t="s">
        <v>76</v>
      </c>
      <c r="E360" s="207" t="s">
        <v>453</v>
      </c>
      <c r="F360" s="207" t="s">
        <v>454</v>
      </c>
      <c r="G360" s="205"/>
      <c r="H360" s="205"/>
      <c r="I360" s="208"/>
      <c r="J360" s="209">
        <f>BK360</f>
        <v>0</v>
      </c>
      <c r="K360" s="205"/>
      <c r="L360" s="210"/>
      <c r="M360" s="211"/>
      <c r="N360" s="212"/>
      <c r="O360" s="212"/>
      <c r="P360" s="213">
        <f>SUM(P361:P368)</f>
        <v>0</v>
      </c>
      <c r="Q360" s="212"/>
      <c r="R360" s="213">
        <f>SUM(R361:R368)</f>
        <v>0</v>
      </c>
      <c r="S360" s="212"/>
      <c r="T360" s="214">
        <f>SUM(T361:T368)</f>
        <v>0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15" t="s">
        <v>172</v>
      </c>
      <c r="AT360" s="216" t="s">
        <v>76</v>
      </c>
      <c r="AU360" s="216" t="s">
        <v>77</v>
      </c>
      <c r="AY360" s="215" t="s">
        <v>140</v>
      </c>
      <c r="BK360" s="217">
        <f>SUM(BK361:BK368)</f>
        <v>0</v>
      </c>
    </row>
    <row r="361" s="2" customFormat="1" ht="62.7" customHeight="1">
      <c r="A361" s="39"/>
      <c r="B361" s="40"/>
      <c r="C361" s="220" t="s">
        <v>455</v>
      </c>
      <c r="D361" s="220" t="s">
        <v>142</v>
      </c>
      <c r="E361" s="221" t="s">
        <v>456</v>
      </c>
      <c r="F361" s="222" t="s">
        <v>457</v>
      </c>
      <c r="G361" s="223" t="s">
        <v>458</v>
      </c>
      <c r="H361" s="224">
        <v>1</v>
      </c>
      <c r="I361" s="225"/>
      <c r="J361" s="226">
        <f>ROUND(I361*H361,2)</f>
        <v>0</v>
      </c>
      <c r="K361" s="227"/>
      <c r="L361" s="45"/>
      <c r="M361" s="228" t="s">
        <v>1</v>
      </c>
      <c r="N361" s="229" t="s">
        <v>42</v>
      </c>
      <c r="O361" s="92"/>
      <c r="P361" s="230">
        <f>O361*H361</f>
        <v>0</v>
      </c>
      <c r="Q361" s="230">
        <v>0</v>
      </c>
      <c r="R361" s="230">
        <f>Q361*H361</f>
        <v>0</v>
      </c>
      <c r="S361" s="230">
        <v>0</v>
      </c>
      <c r="T361" s="231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2" t="s">
        <v>146</v>
      </c>
      <c r="AT361" s="232" t="s">
        <v>142</v>
      </c>
      <c r="AU361" s="232" t="s">
        <v>85</v>
      </c>
      <c r="AY361" s="18" t="s">
        <v>140</v>
      </c>
      <c r="BE361" s="233">
        <f>IF(N361="základní",J361,0)</f>
        <v>0</v>
      </c>
      <c r="BF361" s="233">
        <f>IF(N361="snížená",J361,0)</f>
        <v>0</v>
      </c>
      <c r="BG361" s="233">
        <f>IF(N361="zákl. přenesená",J361,0)</f>
        <v>0</v>
      </c>
      <c r="BH361" s="233">
        <f>IF(N361="sníž. přenesená",J361,0)</f>
        <v>0</v>
      </c>
      <c r="BI361" s="233">
        <f>IF(N361="nulová",J361,0)</f>
        <v>0</v>
      </c>
      <c r="BJ361" s="18" t="s">
        <v>85</v>
      </c>
      <c r="BK361" s="233">
        <f>ROUND(I361*H361,2)</f>
        <v>0</v>
      </c>
      <c r="BL361" s="18" t="s">
        <v>146</v>
      </c>
      <c r="BM361" s="232" t="s">
        <v>459</v>
      </c>
    </row>
    <row r="362" s="2" customFormat="1" ht="21.75" customHeight="1">
      <c r="A362" s="39"/>
      <c r="B362" s="40"/>
      <c r="C362" s="220" t="s">
        <v>460</v>
      </c>
      <c r="D362" s="220" t="s">
        <v>142</v>
      </c>
      <c r="E362" s="221" t="s">
        <v>461</v>
      </c>
      <c r="F362" s="222" t="s">
        <v>462</v>
      </c>
      <c r="G362" s="223" t="s">
        <v>458</v>
      </c>
      <c r="H362" s="224">
        <v>1</v>
      </c>
      <c r="I362" s="225"/>
      <c r="J362" s="226">
        <f>ROUND(I362*H362,2)</f>
        <v>0</v>
      </c>
      <c r="K362" s="227"/>
      <c r="L362" s="45"/>
      <c r="M362" s="228" t="s">
        <v>1</v>
      </c>
      <c r="N362" s="229" t="s">
        <v>42</v>
      </c>
      <c r="O362" s="92"/>
      <c r="P362" s="230">
        <f>O362*H362</f>
        <v>0</v>
      </c>
      <c r="Q362" s="230">
        <v>0</v>
      </c>
      <c r="R362" s="230">
        <f>Q362*H362</f>
        <v>0</v>
      </c>
      <c r="S362" s="230">
        <v>0</v>
      </c>
      <c r="T362" s="231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2" t="s">
        <v>146</v>
      </c>
      <c r="AT362" s="232" t="s">
        <v>142</v>
      </c>
      <c r="AU362" s="232" t="s">
        <v>85</v>
      </c>
      <c r="AY362" s="18" t="s">
        <v>140</v>
      </c>
      <c r="BE362" s="233">
        <f>IF(N362="základní",J362,0)</f>
        <v>0</v>
      </c>
      <c r="BF362" s="233">
        <f>IF(N362="snížená",J362,0)</f>
        <v>0</v>
      </c>
      <c r="BG362" s="233">
        <f>IF(N362="zákl. přenesená",J362,0)</f>
        <v>0</v>
      </c>
      <c r="BH362" s="233">
        <f>IF(N362="sníž. přenesená",J362,0)</f>
        <v>0</v>
      </c>
      <c r="BI362" s="233">
        <f>IF(N362="nulová",J362,0)</f>
        <v>0</v>
      </c>
      <c r="BJ362" s="18" t="s">
        <v>85</v>
      </c>
      <c r="BK362" s="233">
        <f>ROUND(I362*H362,2)</f>
        <v>0</v>
      </c>
      <c r="BL362" s="18" t="s">
        <v>146</v>
      </c>
      <c r="BM362" s="232" t="s">
        <v>463</v>
      </c>
    </row>
    <row r="363" s="2" customFormat="1" ht="16.5" customHeight="1">
      <c r="A363" s="39"/>
      <c r="B363" s="40"/>
      <c r="C363" s="220" t="s">
        <v>464</v>
      </c>
      <c r="D363" s="220" t="s">
        <v>142</v>
      </c>
      <c r="E363" s="221" t="s">
        <v>465</v>
      </c>
      <c r="F363" s="222" t="s">
        <v>466</v>
      </c>
      <c r="G363" s="223" t="s">
        <v>458</v>
      </c>
      <c r="H363" s="224">
        <v>1</v>
      </c>
      <c r="I363" s="225"/>
      <c r="J363" s="226">
        <f>ROUND(I363*H363,2)</f>
        <v>0</v>
      </c>
      <c r="K363" s="227"/>
      <c r="L363" s="45"/>
      <c r="M363" s="228" t="s">
        <v>1</v>
      </c>
      <c r="N363" s="229" t="s">
        <v>42</v>
      </c>
      <c r="O363" s="92"/>
      <c r="P363" s="230">
        <f>O363*H363</f>
        <v>0</v>
      </c>
      <c r="Q363" s="230">
        <v>0</v>
      </c>
      <c r="R363" s="230">
        <f>Q363*H363</f>
        <v>0</v>
      </c>
      <c r="S363" s="230">
        <v>0</v>
      </c>
      <c r="T363" s="231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2" t="s">
        <v>146</v>
      </c>
      <c r="AT363" s="232" t="s">
        <v>142</v>
      </c>
      <c r="AU363" s="232" t="s">
        <v>85</v>
      </c>
      <c r="AY363" s="18" t="s">
        <v>140</v>
      </c>
      <c r="BE363" s="233">
        <f>IF(N363="základní",J363,0)</f>
        <v>0</v>
      </c>
      <c r="BF363" s="233">
        <f>IF(N363="snížená",J363,0)</f>
        <v>0</v>
      </c>
      <c r="BG363" s="233">
        <f>IF(N363="zákl. přenesená",J363,0)</f>
        <v>0</v>
      </c>
      <c r="BH363" s="233">
        <f>IF(N363="sníž. přenesená",J363,0)</f>
        <v>0</v>
      </c>
      <c r="BI363" s="233">
        <f>IF(N363="nulová",J363,0)</f>
        <v>0</v>
      </c>
      <c r="BJ363" s="18" t="s">
        <v>85</v>
      </c>
      <c r="BK363" s="233">
        <f>ROUND(I363*H363,2)</f>
        <v>0</v>
      </c>
      <c r="BL363" s="18" t="s">
        <v>146</v>
      </c>
      <c r="BM363" s="232" t="s">
        <v>467</v>
      </c>
    </row>
    <row r="364" s="2" customFormat="1" ht="16.5" customHeight="1">
      <c r="A364" s="39"/>
      <c r="B364" s="40"/>
      <c r="C364" s="220" t="s">
        <v>468</v>
      </c>
      <c r="D364" s="220" t="s">
        <v>142</v>
      </c>
      <c r="E364" s="221" t="s">
        <v>469</v>
      </c>
      <c r="F364" s="222" t="s">
        <v>470</v>
      </c>
      <c r="G364" s="223" t="s">
        <v>458</v>
      </c>
      <c r="H364" s="224">
        <v>1</v>
      </c>
      <c r="I364" s="225"/>
      <c r="J364" s="226">
        <f>ROUND(I364*H364,2)</f>
        <v>0</v>
      </c>
      <c r="K364" s="227"/>
      <c r="L364" s="45"/>
      <c r="M364" s="228" t="s">
        <v>1</v>
      </c>
      <c r="N364" s="229" t="s">
        <v>42</v>
      </c>
      <c r="O364" s="92"/>
      <c r="P364" s="230">
        <f>O364*H364</f>
        <v>0</v>
      </c>
      <c r="Q364" s="230">
        <v>0</v>
      </c>
      <c r="R364" s="230">
        <f>Q364*H364</f>
        <v>0</v>
      </c>
      <c r="S364" s="230">
        <v>0</v>
      </c>
      <c r="T364" s="231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2" t="s">
        <v>146</v>
      </c>
      <c r="AT364" s="232" t="s">
        <v>142</v>
      </c>
      <c r="AU364" s="232" t="s">
        <v>85</v>
      </c>
      <c r="AY364" s="18" t="s">
        <v>140</v>
      </c>
      <c r="BE364" s="233">
        <f>IF(N364="základní",J364,0)</f>
        <v>0</v>
      </c>
      <c r="BF364" s="233">
        <f>IF(N364="snížená",J364,0)</f>
        <v>0</v>
      </c>
      <c r="BG364" s="233">
        <f>IF(N364="zákl. přenesená",J364,0)</f>
        <v>0</v>
      </c>
      <c r="BH364" s="233">
        <f>IF(N364="sníž. přenesená",J364,0)</f>
        <v>0</v>
      </c>
      <c r="BI364" s="233">
        <f>IF(N364="nulová",J364,0)</f>
        <v>0</v>
      </c>
      <c r="BJ364" s="18" t="s">
        <v>85</v>
      </c>
      <c r="BK364" s="233">
        <f>ROUND(I364*H364,2)</f>
        <v>0</v>
      </c>
      <c r="BL364" s="18" t="s">
        <v>146</v>
      </c>
      <c r="BM364" s="232" t="s">
        <v>471</v>
      </c>
    </row>
    <row r="365" s="2" customFormat="1" ht="16.5" customHeight="1">
      <c r="A365" s="39"/>
      <c r="B365" s="40"/>
      <c r="C365" s="220" t="s">
        <v>472</v>
      </c>
      <c r="D365" s="220" t="s">
        <v>142</v>
      </c>
      <c r="E365" s="221" t="s">
        <v>473</v>
      </c>
      <c r="F365" s="222" t="s">
        <v>474</v>
      </c>
      <c r="G365" s="223" t="s">
        <v>458</v>
      </c>
      <c r="H365" s="224">
        <v>1</v>
      </c>
      <c r="I365" s="225"/>
      <c r="J365" s="226">
        <f>ROUND(I365*H365,2)</f>
        <v>0</v>
      </c>
      <c r="K365" s="227"/>
      <c r="L365" s="45"/>
      <c r="M365" s="228" t="s">
        <v>1</v>
      </c>
      <c r="N365" s="229" t="s">
        <v>42</v>
      </c>
      <c r="O365" s="92"/>
      <c r="P365" s="230">
        <f>O365*H365</f>
        <v>0</v>
      </c>
      <c r="Q365" s="230">
        <v>0</v>
      </c>
      <c r="R365" s="230">
        <f>Q365*H365</f>
        <v>0</v>
      </c>
      <c r="S365" s="230">
        <v>0</v>
      </c>
      <c r="T365" s="231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2" t="s">
        <v>146</v>
      </c>
      <c r="AT365" s="232" t="s">
        <v>142</v>
      </c>
      <c r="AU365" s="232" t="s">
        <v>85</v>
      </c>
      <c r="AY365" s="18" t="s">
        <v>140</v>
      </c>
      <c r="BE365" s="233">
        <f>IF(N365="základní",J365,0)</f>
        <v>0</v>
      </c>
      <c r="BF365" s="233">
        <f>IF(N365="snížená",J365,0)</f>
        <v>0</v>
      </c>
      <c r="BG365" s="233">
        <f>IF(N365="zákl. přenesená",J365,0)</f>
        <v>0</v>
      </c>
      <c r="BH365" s="233">
        <f>IF(N365="sníž. přenesená",J365,0)</f>
        <v>0</v>
      </c>
      <c r="BI365" s="233">
        <f>IF(N365="nulová",J365,0)</f>
        <v>0</v>
      </c>
      <c r="BJ365" s="18" t="s">
        <v>85</v>
      </c>
      <c r="BK365" s="233">
        <f>ROUND(I365*H365,2)</f>
        <v>0</v>
      </c>
      <c r="BL365" s="18" t="s">
        <v>146</v>
      </c>
      <c r="BM365" s="232" t="s">
        <v>475</v>
      </c>
    </row>
    <row r="366" s="2" customFormat="1" ht="37.8" customHeight="1">
      <c r="A366" s="39"/>
      <c r="B366" s="40"/>
      <c r="C366" s="220" t="s">
        <v>476</v>
      </c>
      <c r="D366" s="220" t="s">
        <v>142</v>
      </c>
      <c r="E366" s="221" t="s">
        <v>477</v>
      </c>
      <c r="F366" s="222" t="s">
        <v>478</v>
      </c>
      <c r="G366" s="223" t="s">
        <v>458</v>
      </c>
      <c r="H366" s="224">
        <v>1</v>
      </c>
      <c r="I366" s="225"/>
      <c r="J366" s="226">
        <f>ROUND(I366*H366,2)</f>
        <v>0</v>
      </c>
      <c r="K366" s="227"/>
      <c r="L366" s="45"/>
      <c r="M366" s="228" t="s">
        <v>1</v>
      </c>
      <c r="N366" s="229" t="s">
        <v>42</v>
      </c>
      <c r="O366" s="92"/>
      <c r="P366" s="230">
        <f>O366*H366</f>
        <v>0</v>
      </c>
      <c r="Q366" s="230">
        <v>0</v>
      </c>
      <c r="R366" s="230">
        <f>Q366*H366</f>
        <v>0</v>
      </c>
      <c r="S366" s="230">
        <v>0</v>
      </c>
      <c r="T366" s="231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2" t="s">
        <v>146</v>
      </c>
      <c r="AT366" s="232" t="s">
        <v>142</v>
      </c>
      <c r="AU366" s="232" t="s">
        <v>85</v>
      </c>
      <c r="AY366" s="18" t="s">
        <v>140</v>
      </c>
      <c r="BE366" s="233">
        <f>IF(N366="základní",J366,0)</f>
        <v>0</v>
      </c>
      <c r="BF366" s="233">
        <f>IF(N366="snížená",J366,0)</f>
        <v>0</v>
      </c>
      <c r="BG366" s="233">
        <f>IF(N366="zákl. přenesená",J366,0)</f>
        <v>0</v>
      </c>
      <c r="BH366" s="233">
        <f>IF(N366="sníž. přenesená",J366,0)</f>
        <v>0</v>
      </c>
      <c r="BI366" s="233">
        <f>IF(N366="nulová",J366,0)</f>
        <v>0</v>
      </c>
      <c r="BJ366" s="18" t="s">
        <v>85</v>
      </c>
      <c r="BK366" s="233">
        <f>ROUND(I366*H366,2)</f>
        <v>0</v>
      </c>
      <c r="BL366" s="18" t="s">
        <v>146</v>
      </c>
      <c r="BM366" s="232" t="s">
        <v>479</v>
      </c>
    </row>
    <row r="367" s="2" customFormat="1" ht="16.5" customHeight="1">
      <c r="A367" s="39"/>
      <c r="B367" s="40"/>
      <c r="C367" s="220" t="s">
        <v>480</v>
      </c>
      <c r="D367" s="220" t="s">
        <v>142</v>
      </c>
      <c r="E367" s="221" t="s">
        <v>481</v>
      </c>
      <c r="F367" s="222" t="s">
        <v>482</v>
      </c>
      <c r="G367" s="223" t="s">
        <v>458</v>
      </c>
      <c r="H367" s="224">
        <v>1</v>
      </c>
      <c r="I367" s="225"/>
      <c r="J367" s="226">
        <f>ROUND(I367*H367,2)</f>
        <v>0</v>
      </c>
      <c r="K367" s="227"/>
      <c r="L367" s="45"/>
      <c r="M367" s="228" t="s">
        <v>1</v>
      </c>
      <c r="N367" s="229" t="s">
        <v>42</v>
      </c>
      <c r="O367" s="92"/>
      <c r="P367" s="230">
        <f>O367*H367</f>
        <v>0</v>
      </c>
      <c r="Q367" s="230">
        <v>0</v>
      </c>
      <c r="R367" s="230">
        <f>Q367*H367</f>
        <v>0</v>
      </c>
      <c r="S367" s="230">
        <v>0</v>
      </c>
      <c r="T367" s="231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2" t="s">
        <v>146</v>
      </c>
      <c r="AT367" s="232" t="s">
        <v>142</v>
      </c>
      <c r="AU367" s="232" t="s">
        <v>85</v>
      </c>
      <c r="AY367" s="18" t="s">
        <v>140</v>
      </c>
      <c r="BE367" s="233">
        <f>IF(N367="základní",J367,0)</f>
        <v>0</v>
      </c>
      <c r="BF367" s="233">
        <f>IF(N367="snížená",J367,0)</f>
        <v>0</v>
      </c>
      <c r="BG367" s="233">
        <f>IF(N367="zákl. přenesená",J367,0)</f>
        <v>0</v>
      </c>
      <c r="BH367" s="233">
        <f>IF(N367="sníž. přenesená",J367,0)</f>
        <v>0</v>
      </c>
      <c r="BI367" s="233">
        <f>IF(N367="nulová",J367,0)</f>
        <v>0</v>
      </c>
      <c r="BJ367" s="18" t="s">
        <v>85</v>
      </c>
      <c r="BK367" s="233">
        <f>ROUND(I367*H367,2)</f>
        <v>0</v>
      </c>
      <c r="BL367" s="18" t="s">
        <v>146</v>
      </c>
      <c r="BM367" s="232" t="s">
        <v>483</v>
      </c>
    </row>
    <row r="368" s="2" customFormat="1" ht="16.5" customHeight="1">
      <c r="A368" s="39"/>
      <c r="B368" s="40"/>
      <c r="C368" s="220" t="s">
        <v>484</v>
      </c>
      <c r="D368" s="220" t="s">
        <v>142</v>
      </c>
      <c r="E368" s="221" t="s">
        <v>485</v>
      </c>
      <c r="F368" s="222" t="s">
        <v>486</v>
      </c>
      <c r="G368" s="223" t="s">
        <v>458</v>
      </c>
      <c r="H368" s="224">
        <v>1</v>
      </c>
      <c r="I368" s="225"/>
      <c r="J368" s="226">
        <f>ROUND(I368*H368,2)</f>
        <v>0</v>
      </c>
      <c r="K368" s="227"/>
      <c r="L368" s="45"/>
      <c r="M368" s="289" t="s">
        <v>1</v>
      </c>
      <c r="N368" s="290" t="s">
        <v>42</v>
      </c>
      <c r="O368" s="291"/>
      <c r="P368" s="292">
        <f>O368*H368</f>
        <v>0</v>
      </c>
      <c r="Q368" s="292">
        <v>0</v>
      </c>
      <c r="R368" s="292">
        <f>Q368*H368</f>
        <v>0</v>
      </c>
      <c r="S368" s="292">
        <v>0</v>
      </c>
      <c r="T368" s="293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2" t="s">
        <v>146</v>
      </c>
      <c r="AT368" s="232" t="s">
        <v>142</v>
      </c>
      <c r="AU368" s="232" t="s">
        <v>85</v>
      </c>
      <c r="AY368" s="18" t="s">
        <v>140</v>
      </c>
      <c r="BE368" s="233">
        <f>IF(N368="základní",J368,0)</f>
        <v>0</v>
      </c>
      <c r="BF368" s="233">
        <f>IF(N368="snížená",J368,0)</f>
        <v>0</v>
      </c>
      <c r="BG368" s="233">
        <f>IF(N368="zákl. přenesená",J368,0)</f>
        <v>0</v>
      </c>
      <c r="BH368" s="233">
        <f>IF(N368="sníž. přenesená",J368,0)</f>
        <v>0</v>
      </c>
      <c r="BI368" s="233">
        <f>IF(N368="nulová",J368,0)</f>
        <v>0</v>
      </c>
      <c r="BJ368" s="18" t="s">
        <v>85</v>
      </c>
      <c r="BK368" s="233">
        <f>ROUND(I368*H368,2)</f>
        <v>0</v>
      </c>
      <c r="BL368" s="18" t="s">
        <v>146</v>
      </c>
      <c r="BM368" s="232" t="s">
        <v>487</v>
      </c>
    </row>
    <row r="369" s="2" customFormat="1" ht="6.96" customHeight="1">
      <c r="A369" s="39"/>
      <c r="B369" s="67"/>
      <c r="C369" s="68"/>
      <c r="D369" s="68"/>
      <c r="E369" s="68"/>
      <c r="F369" s="68"/>
      <c r="G369" s="68"/>
      <c r="H369" s="68"/>
      <c r="I369" s="68"/>
      <c r="J369" s="68"/>
      <c r="K369" s="68"/>
      <c r="L369" s="45"/>
      <c r="M369" s="39"/>
      <c r="O369" s="39"/>
      <c r="P369" s="39"/>
      <c r="Q369" s="39"/>
      <c r="R369" s="39"/>
      <c r="S369" s="39"/>
      <c r="T369" s="39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</row>
  </sheetData>
  <sheetProtection sheet="1" autoFilter="0" formatColumns="0" formatRows="0" objects="1" scenarios="1" spinCount="100000" saltValue="09tzL1V8HT9yJ7G0o5tUCp4wkZHV7et2tq3jK/GL+dOCHQ7nZiLrhJbP2stTrAYuswVYw48vwfwYV42KF503xg==" hashValue="KQEbRM/tljCmZCPODOjq5IeN/ykKfxuqHRfOJmxUKgkcmJKm9sx0hOByoI5J4zIKPGg+lcGgpD9O1m5VrCiDsA==" algorithmName="SHA-512" password="CC35"/>
  <autoFilter ref="C125:K368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106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Rekonstrukce polních cest, k.ú. Helvíkovice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488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10. 9. 2021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83.25" customHeight="1">
      <c r="A27" s="146"/>
      <c r="B27" s="147"/>
      <c r="C27" s="146"/>
      <c r="D27" s="146"/>
      <c r="E27" s="148" t="s">
        <v>109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37</v>
      </c>
      <c r="E30" s="39"/>
      <c r="F30" s="39"/>
      <c r="G30" s="39"/>
      <c r="H30" s="39"/>
      <c r="I30" s="39"/>
      <c r="J30" s="152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39</v>
      </c>
      <c r="G32" s="39"/>
      <c r="H32" s="39"/>
      <c r="I32" s="153" t="s">
        <v>38</v>
      </c>
      <c r="J32" s="153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41</v>
      </c>
      <c r="E33" s="141" t="s">
        <v>42</v>
      </c>
      <c r="F33" s="155">
        <f>ROUND((SUM(BE125:BE286)),  2)</f>
        <v>0</v>
      </c>
      <c r="G33" s="39"/>
      <c r="H33" s="39"/>
      <c r="I33" s="156">
        <v>0.20999999999999999</v>
      </c>
      <c r="J33" s="155">
        <f>ROUND(((SUM(BE125:BE286))*I33),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43</v>
      </c>
      <c r="F34" s="155">
        <f>ROUND((SUM(BF125:BF286)),  2)</f>
        <v>0</v>
      </c>
      <c r="G34" s="39"/>
      <c r="H34" s="39"/>
      <c r="I34" s="156">
        <v>0.14999999999999999</v>
      </c>
      <c r="J34" s="155">
        <f>ROUND(((SUM(BF125:BF286))*I34),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44</v>
      </c>
      <c r="F35" s="155">
        <f>ROUND((SUM(BG125:BG286)),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45</v>
      </c>
      <c r="F36" s="155">
        <f>ROUND((SUM(BH125:BH286)),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46</v>
      </c>
      <c r="F37" s="155">
        <f>ROUND((SUM(BI125:BI286)),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Rekonstrukce polních cest, k.ú. Helvíkovice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102 - Polní cesta C21a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Helvíkovice</v>
      </c>
      <c r="G89" s="41"/>
      <c r="H89" s="41"/>
      <c r="I89" s="33" t="s">
        <v>22</v>
      </c>
      <c r="J89" s="80" t="str">
        <f>IF(J12="","",J12)</f>
        <v>10. 9. 2021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Obec Helvíkovice, Helvíkovice 3, 564 01 Žamberk</v>
      </c>
      <c r="G91" s="41"/>
      <c r="H91" s="41"/>
      <c r="I91" s="33" t="s">
        <v>30</v>
      </c>
      <c r="J91" s="37" t="str">
        <f>E21</f>
        <v>Kamil Hronovský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111</v>
      </c>
      <c r="D94" s="177"/>
      <c r="E94" s="177"/>
      <c r="F94" s="177"/>
      <c r="G94" s="177"/>
      <c r="H94" s="177"/>
      <c r="I94" s="177"/>
      <c r="J94" s="178" t="s">
        <v>112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113</v>
      </c>
      <c r="D96" s="41"/>
      <c r="E96" s="41"/>
      <c r="F96" s="41"/>
      <c r="G96" s="41"/>
      <c r="H96" s="41"/>
      <c r="I96" s="41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114</v>
      </c>
    </row>
    <row r="97" s="9" customFormat="1" ht="24.96" customHeight="1">
      <c r="A97" s="9"/>
      <c r="B97" s="180"/>
      <c r="C97" s="181"/>
      <c r="D97" s="182" t="s">
        <v>115</v>
      </c>
      <c r="E97" s="183"/>
      <c r="F97" s="183"/>
      <c r="G97" s="183"/>
      <c r="H97" s="183"/>
      <c r="I97" s="183"/>
      <c r="J97" s="184">
        <f>J126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116</v>
      </c>
      <c r="E98" s="189"/>
      <c r="F98" s="189"/>
      <c r="G98" s="189"/>
      <c r="H98" s="189"/>
      <c r="I98" s="189"/>
      <c r="J98" s="190">
        <f>J127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489</v>
      </c>
      <c r="E99" s="189"/>
      <c r="F99" s="189"/>
      <c r="G99" s="189"/>
      <c r="H99" s="189"/>
      <c r="I99" s="189"/>
      <c r="J99" s="190">
        <f>J209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117</v>
      </c>
      <c r="E100" s="189"/>
      <c r="F100" s="189"/>
      <c r="G100" s="189"/>
      <c r="H100" s="189"/>
      <c r="I100" s="189"/>
      <c r="J100" s="190">
        <f>J215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118</v>
      </c>
      <c r="E101" s="189"/>
      <c r="F101" s="189"/>
      <c r="G101" s="189"/>
      <c r="H101" s="189"/>
      <c r="I101" s="189"/>
      <c r="J101" s="190">
        <f>J219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490</v>
      </c>
      <c r="E102" s="189"/>
      <c r="F102" s="189"/>
      <c r="G102" s="189"/>
      <c r="H102" s="189"/>
      <c r="I102" s="189"/>
      <c r="J102" s="190">
        <f>J253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119</v>
      </c>
      <c r="E103" s="189"/>
      <c r="F103" s="189"/>
      <c r="G103" s="189"/>
      <c r="H103" s="189"/>
      <c r="I103" s="189"/>
      <c r="J103" s="190">
        <f>J271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121</v>
      </c>
      <c r="E104" s="189"/>
      <c r="F104" s="189"/>
      <c r="G104" s="189"/>
      <c r="H104" s="189"/>
      <c r="I104" s="189"/>
      <c r="J104" s="190">
        <f>J276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0"/>
      <c r="C105" s="181"/>
      <c r="D105" s="182" t="s">
        <v>124</v>
      </c>
      <c r="E105" s="183"/>
      <c r="F105" s="183"/>
      <c r="G105" s="183"/>
      <c r="H105" s="183"/>
      <c r="I105" s="183"/>
      <c r="J105" s="184">
        <f>J278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125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75" t="str">
        <f>E7</f>
        <v>Rekonstrukce polních cest, k.ú. Helvíkovice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107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SO 102 - Polní cesta C21a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F12</f>
        <v>Helvíkovice</v>
      </c>
      <c r="G119" s="41"/>
      <c r="H119" s="41"/>
      <c r="I119" s="33" t="s">
        <v>22</v>
      </c>
      <c r="J119" s="80" t="str">
        <f>IF(J12="","",J12)</f>
        <v>10. 9. 2021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E15</f>
        <v>Obec Helvíkovice, Helvíkovice 3, 564 01 Žamberk</v>
      </c>
      <c r="G121" s="41"/>
      <c r="H121" s="41"/>
      <c r="I121" s="33" t="s">
        <v>30</v>
      </c>
      <c r="J121" s="37" t="str">
        <f>E21</f>
        <v>Kamil Hronovský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28</v>
      </c>
      <c r="D122" s="41"/>
      <c r="E122" s="41"/>
      <c r="F122" s="28" t="str">
        <f>IF(E18="","",E18)</f>
        <v>Vyplň údaj</v>
      </c>
      <c r="G122" s="41"/>
      <c r="H122" s="41"/>
      <c r="I122" s="33" t="s">
        <v>33</v>
      </c>
      <c r="J122" s="37" t="str">
        <f>E24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192"/>
      <c r="B124" s="193"/>
      <c r="C124" s="194" t="s">
        <v>126</v>
      </c>
      <c r="D124" s="195" t="s">
        <v>62</v>
      </c>
      <c r="E124" s="195" t="s">
        <v>58</v>
      </c>
      <c r="F124" s="195" t="s">
        <v>59</v>
      </c>
      <c r="G124" s="195" t="s">
        <v>127</v>
      </c>
      <c r="H124" s="195" t="s">
        <v>128</v>
      </c>
      <c r="I124" s="195" t="s">
        <v>129</v>
      </c>
      <c r="J124" s="196" t="s">
        <v>112</v>
      </c>
      <c r="K124" s="197" t="s">
        <v>130</v>
      </c>
      <c r="L124" s="198"/>
      <c r="M124" s="101" t="s">
        <v>1</v>
      </c>
      <c r="N124" s="102" t="s">
        <v>41</v>
      </c>
      <c r="O124" s="102" t="s">
        <v>131</v>
      </c>
      <c r="P124" s="102" t="s">
        <v>132</v>
      </c>
      <c r="Q124" s="102" t="s">
        <v>133</v>
      </c>
      <c r="R124" s="102" t="s">
        <v>134</v>
      </c>
      <c r="S124" s="102" t="s">
        <v>135</v>
      </c>
      <c r="T124" s="103" t="s">
        <v>136</v>
      </c>
      <c r="U124" s="192"/>
      <c r="V124" s="192"/>
      <c r="W124" s="192"/>
      <c r="X124" s="192"/>
      <c r="Y124" s="192"/>
      <c r="Z124" s="192"/>
      <c r="AA124" s="192"/>
      <c r="AB124" s="192"/>
      <c r="AC124" s="192"/>
      <c r="AD124" s="192"/>
      <c r="AE124" s="192"/>
    </row>
    <row r="125" s="2" customFormat="1" ht="22.8" customHeight="1">
      <c r="A125" s="39"/>
      <c r="B125" s="40"/>
      <c r="C125" s="108" t="s">
        <v>137</v>
      </c>
      <c r="D125" s="41"/>
      <c r="E125" s="41"/>
      <c r="F125" s="41"/>
      <c r="G125" s="41"/>
      <c r="H125" s="41"/>
      <c r="I125" s="41"/>
      <c r="J125" s="199">
        <f>BK125</f>
        <v>0</v>
      </c>
      <c r="K125" s="41"/>
      <c r="L125" s="45"/>
      <c r="M125" s="104"/>
      <c r="N125" s="200"/>
      <c r="O125" s="105"/>
      <c r="P125" s="201">
        <f>P126+P278</f>
        <v>0</v>
      </c>
      <c r="Q125" s="105"/>
      <c r="R125" s="201">
        <f>R126+R278</f>
        <v>2025.8139112800002</v>
      </c>
      <c r="S125" s="105"/>
      <c r="T125" s="202">
        <f>T126+T278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76</v>
      </c>
      <c r="AU125" s="18" t="s">
        <v>114</v>
      </c>
      <c r="BK125" s="203">
        <f>BK126+BK278</f>
        <v>0</v>
      </c>
    </row>
    <row r="126" s="12" customFormat="1" ht="25.92" customHeight="1">
      <c r="A126" s="12"/>
      <c r="B126" s="204"/>
      <c r="C126" s="205"/>
      <c r="D126" s="206" t="s">
        <v>76</v>
      </c>
      <c r="E126" s="207" t="s">
        <v>138</v>
      </c>
      <c r="F126" s="207" t="s">
        <v>139</v>
      </c>
      <c r="G126" s="205"/>
      <c r="H126" s="205"/>
      <c r="I126" s="208"/>
      <c r="J126" s="209">
        <f>BK126</f>
        <v>0</v>
      </c>
      <c r="K126" s="205"/>
      <c r="L126" s="210"/>
      <c r="M126" s="211"/>
      <c r="N126" s="212"/>
      <c r="O126" s="212"/>
      <c r="P126" s="213">
        <f>P127+P209+P215+P219+P253+P271+P276</f>
        <v>0</v>
      </c>
      <c r="Q126" s="212"/>
      <c r="R126" s="213">
        <f>R127+R209+R215+R219+R253+R271+R276</f>
        <v>2025.8139112800002</v>
      </c>
      <c r="S126" s="212"/>
      <c r="T126" s="214">
        <f>T127+T209+T215+T219+T253+T271+T276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5" t="s">
        <v>85</v>
      </c>
      <c r="AT126" s="216" t="s">
        <v>76</v>
      </c>
      <c r="AU126" s="216" t="s">
        <v>77</v>
      </c>
      <c r="AY126" s="215" t="s">
        <v>140</v>
      </c>
      <c r="BK126" s="217">
        <f>BK127+BK209+BK215+BK219+BK253+BK271+BK276</f>
        <v>0</v>
      </c>
    </row>
    <row r="127" s="12" customFormat="1" ht="22.8" customHeight="1">
      <c r="A127" s="12"/>
      <c r="B127" s="204"/>
      <c r="C127" s="205"/>
      <c r="D127" s="206" t="s">
        <v>76</v>
      </c>
      <c r="E127" s="218" t="s">
        <v>85</v>
      </c>
      <c r="F127" s="218" t="s">
        <v>141</v>
      </c>
      <c r="G127" s="205"/>
      <c r="H127" s="205"/>
      <c r="I127" s="208"/>
      <c r="J127" s="219">
        <f>BK127</f>
        <v>0</v>
      </c>
      <c r="K127" s="205"/>
      <c r="L127" s="210"/>
      <c r="M127" s="211"/>
      <c r="N127" s="212"/>
      <c r="O127" s="212"/>
      <c r="P127" s="213">
        <f>SUM(P128:P208)</f>
        <v>0</v>
      </c>
      <c r="Q127" s="212"/>
      <c r="R127" s="213">
        <f>SUM(R128:R208)</f>
        <v>1796.7968000000001</v>
      </c>
      <c r="S127" s="212"/>
      <c r="T127" s="214">
        <f>SUM(T128:T208)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5" t="s">
        <v>85</v>
      </c>
      <c r="AT127" s="216" t="s">
        <v>76</v>
      </c>
      <c r="AU127" s="216" t="s">
        <v>85</v>
      </c>
      <c r="AY127" s="215" t="s">
        <v>140</v>
      </c>
      <c r="BK127" s="217">
        <f>SUM(BK128:BK208)</f>
        <v>0</v>
      </c>
    </row>
    <row r="128" s="2" customFormat="1" ht="24.15" customHeight="1">
      <c r="A128" s="39"/>
      <c r="B128" s="40"/>
      <c r="C128" s="220" t="s">
        <v>85</v>
      </c>
      <c r="D128" s="220" t="s">
        <v>142</v>
      </c>
      <c r="E128" s="221" t="s">
        <v>143</v>
      </c>
      <c r="F128" s="222" t="s">
        <v>144</v>
      </c>
      <c r="G128" s="223" t="s">
        <v>145</v>
      </c>
      <c r="H128" s="224">
        <v>1271.2000000000001</v>
      </c>
      <c r="I128" s="225"/>
      <c r="J128" s="226">
        <f>ROUND(I128*H128,2)</f>
        <v>0</v>
      </c>
      <c r="K128" s="227"/>
      <c r="L128" s="45"/>
      <c r="M128" s="228" t="s">
        <v>1</v>
      </c>
      <c r="N128" s="229" t="s">
        <v>42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146</v>
      </c>
      <c r="AT128" s="232" t="s">
        <v>142</v>
      </c>
      <c r="AU128" s="232" t="s">
        <v>87</v>
      </c>
      <c r="AY128" s="18" t="s">
        <v>140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8" t="s">
        <v>85</v>
      </c>
      <c r="BK128" s="233">
        <f>ROUND(I128*H128,2)</f>
        <v>0</v>
      </c>
      <c r="BL128" s="18" t="s">
        <v>146</v>
      </c>
      <c r="BM128" s="232" t="s">
        <v>491</v>
      </c>
    </row>
    <row r="129" s="13" customFormat="1">
      <c r="A129" s="13"/>
      <c r="B129" s="234"/>
      <c r="C129" s="235"/>
      <c r="D129" s="236" t="s">
        <v>148</v>
      </c>
      <c r="E129" s="237" t="s">
        <v>1</v>
      </c>
      <c r="F129" s="238" t="s">
        <v>492</v>
      </c>
      <c r="G129" s="235"/>
      <c r="H129" s="239">
        <v>1271.2000000000001</v>
      </c>
      <c r="I129" s="240"/>
      <c r="J129" s="235"/>
      <c r="K129" s="235"/>
      <c r="L129" s="241"/>
      <c r="M129" s="242"/>
      <c r="N129" s="243"/>
      <c r="O129" s="243"/>
      <c r="P129" s="243"/>
      <c r="Q129" s="243"/>
      <c r="R129" s="243"/>
      <c r="S129" s="243"/>
      <c r="T129" s="24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5" t="s">
        <v>148</v>
      </c>
      <c r="AU129" s="245" t="s">
        <v>87</v>
      </c>
      <c r="AV129" s="13" t="s">
        <v>87</v>
      </c>
      <c r="AW129" s="13" t="s">
        <v>32</v>
      </c>
      <c r="AX129" s="13" t="s">
        <v>85</v>
      </c>
      <c r="AY129" s="245" t="s">
        <v>140</v>
      </c>
    </row>
    <row r="130" s="14" customFormat="1">
      <c r="A130" s="14"/>
      <c r="B130" s="246"/>
      <c r="C130" s="247"/>
      <c r="D130" s="236" t="s">
        <v>148</v>
      </c>
      <c r="E130" s="248" t="s">
        <v>1</v>
      </c>
      <c r="F130" s="249" t="s">
        <v>493</v>
      </c>
      <c r="G130" s="247"/>
      <c r="H130" s="248" t="s">
        <v>1</v>
      </c>
      <c r="I130" s="250"/>
      <c r="J130" s="247"/>
      <c r="K130" s="247"/>
      <c r="L130" s="251"/>
      <c r="M130" s="252"/>
      <c r="N130" s="253"/>
      <c r="O130" s="253"/>
      <c r="P130" s="253"/>
      <c r="Q130" s="253"/>
      <c r="R130" s="253"/>
      <c r="S130" s="253"/>
      <c r="T130" s="25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5" t="s">
        <v>148</v>
      </c>
      <c r="AU130" s="255" t="s">
        <v>87</v>
      </c>
      <c r="AV130" s="14" t="s">
        <v>85</v>
      </c>
      <c r="AW130" s="14" t="s">
        <v>32</v>
      </c>
      <c r="AX130" s="14" t="s">
        <v>77</v>
      </c>
      <c r="AY130" s="255" t="s">
        <v>140</v>
      </c>
    </row>
    <row r="131" s="2" customFormat="1" ht="33" customHeight="1">
      <c r="A131" s="39"/>
      <c r="B131" s="40"/>
      <c r="C131" s="220" t="s">
        <v>87</v>
      </c>
      <c r="D131" s="220" t="s">
        <v>142</v>
      </c>
      <c r="E131" s="221" t="s">
        <v>160</v>
      </c>
      <c r="F131" s="222" t="s">
        <v>161</v>
      </c>
      <c r="G131" s="223" t="s">
        <v>162</v>
      </c>
      <c r="H131" s="224">
        <v>702.13800000000003</v>
      </c>
      <c r="I131" s="225"/>
      <c r="J131" s="226">
        <f>ROUND(I131*H131,2)</f>
        <v>0</v>
      </c>
      <c r="K131" s="227"/>
      <c r="L131" s="45"/>
      <c r="M131" s="228" t="s">
        <v>1</v>
      </c>
      <c r="N131" s="229" t="s">
        <v>42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146</v>
      </c>
      <c r="AT131" s="232" t="s">
        <v>142</v>
      </c>
      <c r="AU131" s="232" t="s">
        <v>87</v>
      </c>
      <c r="AY131" s="18" t="s">
        <v>140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85</v>
      </c>
      <c r="BK131" s="233">
        <f>ROUND(I131*H131,2)</f>
        <v>0</v>
      </c>
      <c r="BL131" s="18" t="s">
        <v>146</v>
      </c>
      <c r="BM131" s="232" t="s">
        <v>494</v>
      </c>
    </row>
    <row r="132" s="14" customFormat="1">
      <c r="A132" s="14"/>
      <c r="B132" s="246"/>
      <c r="C132" s="247"/>
      <c r="D132" s="236" t="s">
        <v>148</v>
      </c>
      <c r="E132" s="248" t="s">
        <v>1</v>
      </c>
      <c r="F132" s="249" t="s">
        <v>164</v>
      </c>
      <c r="G132" s="247"/>
      <c r="H132" s="248" t="s">
        <v>1</v>
      </c>
      <c r="I132" s="250"/>
      <c r="J132" s="247"/>
      <c r="K132" s="247"/>
      <c r="L132" s="251"/>
      <c r="M132" s="252"/>
      <c r="N132" s="253"/>
      <c r="O132" s="253"/>
      <c r="P132" s="253"/>
      <c r="Q132" s="253"/>
      <c r="R132" s="253"/>
      <c r="S132" s="253"/>
      <c r="T132" s="25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5" t="s">
        <v>148</v>
      </c>
      <c r="AU132" s="255" t="s">
        <v>87</v>
      </c>
      <c r="AV132" s="14" t="s">
        <v>85</v>
      </c>
      <c r="AW132" s="14" t="s">
        <v>32</v>
      </c>
      <c r="AX132" s="14" t="s">
        <v>77</v>
      </c>
      <c r="AY132" s="255" t="s">
        <v>140</v>
      </c>
    </row>
    <row r="133" s="13" customFormat="1">
      <c r="A133" s="13"/>
      <c r="B133" s="234"/>
      <c r="C133" s="235"/>
      <c r="D133" s="236" t="s">
        <v>148</v>
      </c>
      <c r="E133" s="237" t="s">
        <v>1</v>
      </c>
      <c r="F133" s="238" t="s">
        <v>495</v>
      </c>
      <c r="G133" s="235"/>
      <c r="H133" s="239">
        <v>702.13800000000003</v>
      </c>
      <c r="I133" s="240"/>
      <c r="J133" s="235"/>
      <c r="K133" s="235"/>
      <c r="L133" s="241"/>
      <c r="M133" s="242"/>
      <c r="N133" s="243"/>
      <c r="O133" s="243"/>
      <c r="P133" s="243"/>
      <c r="Q133" s="243"/>
      <c r="R133" s="243"/>
      <c r="S133" s="243"/>
      <c r="T133" s="24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5" t="s">
        <v>148</v>
      </c>
      <c r="AU133" s="245" t="s">
        <v>87</v>
      </c>
      <c r="AV133" s="13" t="s">
        <v>87</v>
      </c>
      <c r="AW133" s="13" t="s">
        <v>32</v>
      </c>
      <c r="AX133" s="13" t="s">
        <v>77</v>
      </c>
      <c r="AY133" s="245" t="s">
        <v>140</v>
      </c>
    </row>
    <row r="134" s="15" customFormat="1">
      <c r="A134" s="15"/>
      <c r="B134" s="256"/>
      <c r="C134" s="257"/>
      <c r="D134" s="236" t="s">
        <v>148</v>
      </c>
      <c r="E134" s="258" t="s">
        <v>1</v>
      </c>
      <c r="F134" s="259" t="s">
        <v>166</v>
      </c>
      <c r="G134" s="257"/>
      <c r="H134" s="260">
        <v>702.13800000000003</v>
      </c>
      <c r="I134" s="261"/>
      <c r="J134" s="257"/>
      <c r="K134" s="257"/>
      <c r="L134" s="262"/>
      <c r="M134" s="263"/>
      <c r="N134" s="264"/>
      <c r="O134" s="264"/>
      <c r="P134" s="264"/>
      <c r="Q134" s="264"/>
      <c r="R134" s="264"/>
      <c r="S134" s="264"/>
      <c r="T134" s="26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6" t="s">
        <v>148</v>
      </c>
      <c r="AU134" s="266" t="s">
        <v>87</v>
      </c>
      <c r="AV134" s="15" t="s">
        <v>155</v>
      </c>
      <c r="AW134" s="15" t="s">
        <v>32</v>
      </c>
      <c r="AX134" s="15" t="s">
        <v>77</v>
      </c>
      <c r="AY134" s="266" t="s">
        <v>140</v>
      </c>
    </row>
    <row r="135" s="16" customFormat="1">
      <c r="A135" s="16"/>
      <c r="B135" s="267"/>
      <c r="C135" s="268"/>
      <c r="D135" s="236" t="s">
        <v>148</v>
      </c>
      <c r="E135" s="269" t="s">
        <v>1</v>
      </c>
      <c r="F135" s="270" t="s">
        <v>171</v>
      </c>
      <c r="G135" s="268"/>
      <c r="H135" s="271">
        <v>702.13800000000003</v>
      </c>
      <c r="I135" s="272"/>
      <c r="J135" s="268"/>
      <c r="K135" s="268"/>
      <c r="L135" s="273"/>
      <c r="M135" s="274"/>
      <c r="N135" s="275"/>
      <c r="O135" s="275"/>
      <c r="P135" s="275"/>
      <c r="Q135" s="275"/>
      <c r="R135" s="275"/>
      <c r="S135" s="275"/>
      <c r="T135" s="27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T135" s="277" t="s">
        <v>148</v>
      </c>
      <c r="AU135" s="277" t="s">
        <v>87</v>
      </c>
      <c r="AV135" s="16" t="s">
        <v>146</v>
      </c>
      <c r="AW135" s="16" t="s">
        <v>32</v>
      </c>
      <c r="AX135" s="16" t="s">
        <v>85</v>
      </c>
      <c r="AY135" s="277" t="s">
        <v>140</v>
      </c>
    </row>
    <row r="136" s="14" customFormat="1">
      <c r="A136" s="14"/>
      <c r="B136" s="246"/>
      <c r="C136" s="247"/>
      <c r="D136" s="236" t="s">
        <v>148</v>
      </c>
      <c r="E136" s="248" t="s">
        <v>1</v>
      </c>
      <c r="F136" s="249" t="s">
        <v>493</v>
      </c>
      <c r="G136" s="247"/>
      <c r="H136" s="248" t="s">
        <v>1</v>
      </c>
      <c r="I136" s="250"/>
      <c r="J136" s="247"/>
      <c r="K136" s="247"/>
      <c r="L136" s="251"/>
      <c r="M136" s="252"/>
      <c r="N136" s="253"/>
      <c r="O136" s="253"/>
      <c r="P136" s="253"/>
      <c r="Q136" s="253"/>
      <c r="R136" s="253"/>
      <c r="S136" s="253"/>
      <c r="T136" s="25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5" t="s">
        <v>148</v>
      </c>
      <c r="AU136" s="255" t="s">
        <v>87</v>
      </c>
      <c r="AV136" s="14" t="s">
        <v>85</v>
      </c>
      <c r="AW136" s="14" t="s">
        <v>32</v>
      </c>
      <c r="AX136" s="14" t="s">
        <v>77</v>
      </c>
      <c r="AY136" s="255" t="s">
        <v>140</v>
      </c>
    </row>
    <row r="137" s="2" customFormat="1" ht="24.15" customHeight="1">
      <c r="A137" s="39"/>
      <c r="B137" s="40"/>
      <c r="C137" s="220" t="s">
        <v>155</v>
      </c>
      <c r="D137" s="220" t="s">
        <v>142</v>
      </c>
      <c r="E137" s="221" t="s">
        <v>173</v>
      </c>
      <c r="F137" s="222" t="s">
        <v>174</v>
      </c>
      <c r="G137" s="223" t="s">
        <v>162</v>
      </c>
      <c r="H137" s="224">
        <v>70.213999999999999</v>
      </c>
      <c r="I137" s="225"/>
      <c r="J137" s="226">
        <f>ROUND(I137*H137,2)</f>
        <v>0</v>
      </c>
      <c r="K137" s="227"/>
      <c r="L137" s="45"/>
      <c r="M137" s="228" t="s">
        <v>1</v>
      </c>
      <c r="N137" s="229" t="s">
        <v>42</v>
      </c>
      <c r="O137" s="92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2" t="s">
        <v>146</v>
      </c>
      <c r="AT137" s="232" t="s">
        <v>142</v>
      </c>
      <c r="AU137" s="232" t="s">
        <v>87</v>
      </c>
      <c r="AY137" s="18" t="s">
        <v>140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8" t="s">
        <v>85</v>
      </c>
      <c r="BK137" s="233">
        <f>ROUND(I137*H137,2)</f>
        <v>0</v>
      </c>
      <c r="BL137" s="18" t="s">
        <v>146</v>
      </c>
      <c r="BM137" s="232" t="s">
        <v>496</v>
      </c>
    </row>
    <row r="138" s="13" customFormat="1">
      <c r="A138" s="13"/>
      <c r="B138" s="234"/>
      <c r="C138" s="235"/>
      <c r="D138" s="236" t="s">
        <v>148</v>
      </c>
      <c r="E138" s="235"/>
      <c r="F138" s="238" t="s">
        <v>497</v>
      </c>
      <c r="G138" s="235"/>
      <c r="H138" s="239">
        <v>70.213999999999999</v>
      </c>
      <c r="I138" s="240"/>
      <c r="J138" s="235"/>
      <c r="K138" s="235"/>
      <c r="L138" s="241"/>
      <c r="M138" s="242"/>
      <c r="N138" s="243"/>
      <c r="O138" s="243"/>
      <c r="P138" s="243"/>
      <c r="Q138" s="243"/>
      <c r="R138" s="243"/>
      <c r="S138" s="243"/>
      <c r="T138" s="24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5" t="s">
        <v>148</v>
      </c>
      <c r="AU138" s="245" t="s">
        <v>87</v>
      </c>
      <c r="AV138" s="13" t="s">
        <v>87</v>
      </c>
      <c r="AW138" s="13" t="s">
        <v>4</v>
      </c>
      <c r="AX138" s="13" t="s">
        <v>85</v>
      </c>
      <c r="AY138" s="245" t="s">
        <v>140</v>
      </c>
    </row>
    <row r="139" s="2" customFormat="1" ht="37.8" customHeight="1">
      <c r="A139" s="39"/>
      <c r="B139" s="40"/>
      <c r="C139" s="220" t="s">
        <v>146</v>
      </c>
      <c r="D139" s="220" t="s">
        <v>142</v>
      </c>
      <c r="E139" s="221" t="s">
        <v>498</v>
      </c>
      <c r="F139" s="222" t="s">
        <v>499</v>
      </c>
      <c r="G139" s="223" t="s">
        <v>162</v>
      </c>
      <c r="H139" s="224">
        <v>141.69999999999999</v>
      </c>
      <c r="I139" s="225"/>
      <c r="J139" s="226">
        <f>ROUND(I139*H139,2)</f>
        <v>0</v>
      </c>
      <c r="K139" s="227"/>
      <c r="L139" s="45"/>
      <c r="M139" s="228" t="s">
        <v>1</v>
      </c>
      <c r="N139" s="229" t="s">
        <v>42</v>
      </c>
      <c r="O139" s="92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146</v>
      </c>
      <c r="AT139" s="232" t="s">
        <v>142</v>
      </c>
      <c r="AU139" s="232" t="s">
        <v>87</v>
      </c>
      <c r="AY139" s="18" t="s">
        <v>140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8" t="s">
        <v>85</v>
      </c>
      <c r="BK139" s="233">
        <f>ROUND(I139*H139,2)</f>
        <v>0</v>
      </c>
      <c r="BL139" s="18" t="s">
        <v>146</v>
      </c>
      <c r="BM139" s="232" t="s">
        <v>500</v>
      </c>
    </row>
    <row r="140" s="13" customFormat="1">
      <c r="A140" s="13"/>
      <c r="B140" s="234"/>
      <c r="C140" s="235"/>
      <c r="D140" s="236" t="s">
        <v>148</v>
      </c>
      <c r="E140" s="237" t="s">
        <v>1</v>
      </c>
      <c r="F140" s="238" t="s">
        <v>501</v>
      </c>
      <c r="G140" s="235"/>
      <c r="H140" s="239">
        <v>141.69999999999999</v>
      </c>
      <c r="I140" s="240"/>
      <c r="J140" s="235"/>
      <c r="K140" s="235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148</v>
      </c>
      <c r="AU140" s="245" t="s">
        <v>87</v>
      </c>
      <c r="AV140" s="13" t="s">
        <v>87</v>
      </c>
      <c r="AW140" s="13" t="s">
        <v>32</v>
      </c>
      <c r="AX140" s="13" t="s">
        <v>85</v>
      </c>
      <c r="AY140" s="245" t="s">
        <v>140</v>
      </c>
    </row>
    <row r="141" s="14" customFormat="1">
      <c r="A141" s="14"/>
      <c r="B141" s="246"/>
      <c r="C141" s="247"/>
      <c r="D141" s="236" t="s">
        <v>148</v>
      </c>
      <c r="E141" s="248" t="s">
        <v>1</v>
      </c>
      <c r="F141" s="249" t="s">
        <v>493</v>
      </c>
      <c r="G141" s="247"/>
      <c r="H141" s="248" t="s">
        <v>1</v>
      </c>
      <c r="I141" s="250"/>
      <c r="J141" s="247"/>
      <c r="K141" s="247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148</v>
      </c>
      <c r="AU141" s="255" t="s">
        <v>87</v>
      </c>
      <c r="AV141" s="14" t="s">
        <v>85</v>
      </c>
      <c r="AW141" s="14" t="s">
        <v>32</v>
      </c>
      <c r="AX141" s="14" t="s">
        <v>77</v>
      </c>
      <c r="AY141" s="255" t="s">
        <v>140</v>
      </c>
    </row>
    <row r="142" s="2" customFormat="1" ht="24.15" customHeight="1">
      <c r="A142" s="39"/>
      <c r="B142" s="40"/>
      <c r="C142" s="220" t="s">
        <v>172</v>
      </c>
      <c r="D142" s="220" t="s">
        <v>142</v>
      </c>
      <c r="E142" s="221" t="s">
        <v>502</v>
      </c>
      <c r="F142" s="222" t="s">
        <v>503</v>
      </c>
      <c r="G142" s="223" t="s">
        <v>162</v>
      </c>
      <c r="H142" s="224">
        <v>8.1600000000000001</v>
      </c>
      <c r="I142" s="225"/>
      <c r="J142" s="226">
        <f>ROUND(I142*H142,2)</f>
        <v>0</v>
      </c>
      <c r="K142" s="227"/>
      <c r="L142" s="45"/>
      <c r="M142" s="228" t="s">
        <v>1</v>
      </c>
      <c r="N142" s="229" t="s">
        <v>42</v>
      </c>
      <c r="O142" s="92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146</v>
      </c>
      <c r="AT142" s="232" t="s">
        <v>142</v>
      </c>
      <c r="AU142" s="232" t="s">
        <v>87</v>
      </c>
      <c r="AY142" s="18" t="s">
        <v>140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85</v>
      </c>
      <c r="BK142" s="233">
        <f>ROUND(I142*H142,2)</f>
        <v>0</v>
      </c>
      <c r="BL142" s="18" t="s">
        <v>146</v>
      </c>
      <c r="BM142" s="232" t="s">
        <v>504</v>
      </c>
    </row>
    <row r="143" s="13" customFormat="1">
      <c r="A143" s="13"/>
      <c r="B143" s="234"/>
      <c r="C143" s="235"/>
      <c r="D143" s="236" t="s">
        <v>148</v>
      </c>
      <c r="E143" s="237" t="s">
        <v>1</v>
      </c>
      <c r="F143" s="238" t="s">
        <v>505</v>
      </c>
      <c r="G143" s="235"/>
      <c r="H143" s="239">
        <v>8.1600000000000001</v>
      </c>
      <c r="I143" s="240"/>
      <c r="J143" s="235"/>
      <c r="K143" s="235"/>
      <c r="L143" s="241"/>
      <c r="M143" s="242"/>
      <c r="N143" s="243"/>
      <c r="O143" s="243"/>
      <c r="P143" s="243"/>
      <c r="Q143" s="243"/>
      <c r="R143" s="243"/>
      <c r="S143" s="243"/>
      <c r="T143" s="24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5" t="s">
        <v>148</v>
      </c>
      <c r="AU143" s="245" t="s">
        <v>87</v>
      </c>
      <c r="AV143" s="13" t="s">
        <v>87</v>
      </c>
      <c r="AW143" s="13" t="s">
        <v>32</v>
      </c>
      <c r="AX143" s="13" t="s">
        <v>85</v>
      </c>
      <c r="AY143" s="245" t="s">
        <v>140</v>
      </c>
    </row>
    <row r="144" s="14" customFormat="1">
      <c r="A144" s="14"/>
      <c r="B144" s="246"/>
      <c r="C144" s="247"/>
      <c r="D144" s="236" t="s">
        <v>148</v>
      </c>
      <c r="E144" s="248" t="s">
        <v>1</v>
      </c>
      <c r="F144" s="249" t="s">
        <v>493</v>
      </c>
      <c r="G144" s="247"/>
      <c r="H144" s="248" t="s">
        <v>1</v>
      </c>
      <c r="I144" s="250"/>
      <c r="J144" s="247"/>
      <c r="K144" s="247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148</v>
      </c>
      <c r="AU144" s="255" t="s">
        <v>87</v>
      </c>
      <c r="AV144" s="14" t="s">
        <v>85</v>
      </c>
      <c r="AW144" s="14" t="s">
        <v>32</v>
      </c>
      <c r="AX144" s="14" t="s">
        <v>77</v>
      </c>
      <c r="AY144" s="255" t="s">
        <v>140</v>
      </c>
    </row>
    <row r="145" s="2" customFormat="1" ht="24.15" customHeight="1">
      <c r="A145" s="39"/>
      <c r="B145" s="40"/>
      <c r="C145" s="220" t="s">
        <v>177</v>
      </c>
      <c r="D145" s="220" t="s">
        <v>142</v>
      </c>
      <c r="E145" s="221" t="s">
        <v>506</v>
      </c>
      <c r="F145" s="222" t="s">
        <v>507</v>
      </c>
      <c r="G145" s="223" t="s">
        <v>162</v>
      </c>
      <c r="H145" s="224">
        <v>14.986000000000001</v>
      </c>
      <c r="I145" s="225"/>
      <c r="J145" s="226">
        <f>ROUND(I145*H145,2)</f>
        <v>0</v>
      </c>
      <c r="K145" s="227"/>
      <c r="L145" s="45"/>
      <c r="M145" s="228" t="s">
        <v>1</v>
      </c>
      <c r="N145" s="229" t="s">
        <v>42</v>
      </c>
      <c r="O145" s="92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146</v>
      </c>
      <c r="AT145" s="232" t="s">
        <v>142</v>
      </c>
      <c r="AU145" s="232" t="s">
        <v>87</v>
      </c>
      <c r="AY145" s="18" t="s">
        <v>140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8" t="s">
        <v>85</v>
      </c>
      <c r="BK145" s="233">
        <f>ROUND(I145*H145,2)</f>
        <v>0</v>
      </c>
      <c r="BL145" s="18" t="s">
        <v>146</v>
      </c>
      <c r="BM145" s="232" t="s">
        <v>508</v>
      </c>
    </row>
    <row r="146" s="13" customFormat="1">
      <c r="A146" s="13"/>
      <c r="B146" s="234"/>
      <c r="C146" s="235"/>
      <c r="D146" s="236" t="s">
        <v>148</v>
      </c>
      <c r="E146" s="235"/>
      <c r="F146" s="238" t="s">
        <v>509</v>
      </c>
      <c r="G146" s="235"/>
      <c r="H146" s="239">
        <v>14.986000000000001</v>
      </c>
      <c r="I146" s="240"/>
      <c r="J146" s="235"/>
      <c r="K146" s="235"/>
      <c r="L146" s="241"/>
      <c r="M146" s="242"/>
      <c r="N146" s="243"/>
      <c r="O146" s="243"/>
      <c r="P146" s="243"/>
      <c r="Q146" s="243"/>
      <c r="R146" s="243"/>
      <c r="S146" s="243"/>
      <c r="T146" s="24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5" t="s">
        <v>148</v>
      </c>
      <c r="AU146" s="245" t="s">
        <v>87</v>
      </c>
      <c r="AV146" s="13" t="s">
        <v>87</v>
      </c>
      <c r="AW146" s="13" t="s">
        <v>4</v>
      </c>
      <c r="AX146" s="13" t="s">
        <v>85</v>
      </c>
      <c r="AY146" s="245" t="s">
        <v>140</v>
      </c>
    </row>
    <row r="147" s="2" customFormat="1" ht="37.8" customHeight="1">
      <c r="A147" s="39"/>
      <c r="B147" s="40"/>
      <c r="C147" s="220" t="s">
        <v>182</v>
      </c>
      <c r="D147" s="220" t="s">
        <v>142</v>
      </c>
      <c r="E147" s="221" t="s">
        <v>178</v>
      </c>
      <c r="F147" s="222" t="s">
        <v>179</v>
      </c>
      <c r="G147" s="223" t="s">
        <v>162</v>
      </c>
      <c r="H147" s="224">
        <v>979.11800000000005</v>
      </c>
      <c r="I147" s="225"/>
      <c r="J147" s="226">
        <f>ROUND(I147*H147,2)</f>
        <v>0</v>
      </c>
      <c r="K147" s="227"/>
      <c r="L147" s="45"/>
      <c r="M147" s="228" t="s">
        <v>1</v>
      </c>
      <c r="N147" s="229" t="s">
        <v>42</v>
      </c>
      <c r="O147" s="92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146</v>
      </c>
      <c r="AT147" s="232" t="s">
        <v>142</v>
      </c>
      <c r="AU147" s="232" t="s">
        <v>87</v>
      </c>
      <c r="AY147" s="18" t="s">
        <v>140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8" t="s">
        <v>85</v>
      </c>
      <c r="BK147" s="233">
        <f>ROUND(I147*H147,2)</f>
        <v>0</v>
      </c>
      <c r="BL147" s="18" t="s">
        <v>146</v>
      </c>
      <c r="BM147" s="232" t="s">
        <v>510</v>
      </c>
    </row>
    <row r="148" s="14" customFormat="1">
      <c r="A148" s="14"/>
      <c r="B148" s="246"/>
      <c r="C148" s="247"/>
      <c r="D148" s="236" t="s">
        <v>148</v>
      </c>
      <c r="E148" s="248" t="s">
        <v>1</v>
      </c>
      <c r="F148" s="249" t="s">
        <v>164</v>
      </c>
      <c r="G148" s="247"/>
      <c r="H148" s="248" t="s">
        <v>1</v>
      </c>
      <c r="I148" s="250"/>
      <c r="J148" s="247"/>
      <c r="K148" s="247"/>
      <c r="L148" s="251"/>
      <c r="M148" s="252"/>
      <c r="N148" s="253"/>
      <c r="O148" s="253"/>
      <c r="P148" s="253"/>
      <c r="Q148" s="253"/>
      <c r="R148" s="253"/>
      <c r="S148" s="253"/>
      <c r="T148" s="25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5" t="s">
        <v>148</v>
      </c>
      <c r="AU148" s="255" t="s">
        <v>87</v>
      </c>
      <c r="AV148" s="14" t="s">
        <v>85</v>
      </c>
      <c r="AW148" s="14" t="s">
        <v>32</v>
      </c>
      <c r="AX148" s="14" t="s">
        <v>77</v>
      </c>
      <c r="AY148" s="255" t="s">
        <v>140</v>
      </c>
    </row>
    <row r="149" s="13" customFormat="1">
      <c r="A149" s="13"/>
      <c r="B149" s="234"/>
      <c r="C149" s="235"/>
      <c r="D149" s="236" t="s">
        <v>148</v>
      </c>
      <c r="E149" s="237" t="s">
        <v>1</v>
      </c>
      <c r="F149" s="238" t="s">
        <v>495</v>
      </c>
      <c r="G149" s="235"/>
      <c r="H149" s="239">
        <v>702.13800000000003</v>
      </c>
      <c r="I149" s="240"/>
      <c r="J149" s="235"/>
      <c r="K149" s="235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148</v>
      </c>
      <c r="AU149" s="245" t="s">
        <v>87</v>
      </c>
      <c r="AV149" s="13" t="s">
        <v>87</v>
      </c>
      <c r="AW149" s="13" t="s">
        <v>32</v>
      </c>
      <c r="AX149" s="13" t="s">
        <v>77</v>
      </c>
      <c r="AY149" s="245" t="s">
        <v>140</v>
      </c>
    </row>
    <row r="150" s="15" customFormat="1">
      <c r="A150" s="15"/>
      <c r="B150" s="256"/>
      <c r="C150" s="257"/>
      <c r="D150" s="236" t="s">
        <v>148</v>
      </c>
      <c r="E150" s="258" t="s">
        <v>1</v>
      </c>
      <c r="F150" s="259" t="s">
        <v>166</v>
      </c>
      <c r="G150" s="257"/>
      <c r="H150" s="260">
        <v>702.13800000000003</v>
      </c>
      <c r="I150" s="261"/>
      <c r="J150" s="257"/>
      <c r="K150" s="257"/>
      <c r="L150" s="262"/>
      <c r="M150" s="263"/>
      <c r="N150" s="264"/>
      <c r="O150" s="264"/>
      <c r="P150" s="264"/>
      <c r="Q150" s="264"/>
      <c r="R150" s="264"/>
      <c r="S150" s="264"/>
      <c r="T150" s="26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6" t="s">
        <v>148</v>
      </c>
      <c r="AU150" s="266" t="s">
        <v>87</v>
      </c>
      <c r="AV150" s="15" t="s">
        <v>155</v>
      </c>
      <c r="AW150" s="15" t="s">
        <v>32</v>
      </c>
      <c r="AX150" s="15" t="s">
        <v>77</v>
      </c>
      <c r="AY150" s="266" t="s">
        <v>140</v>
      </c>
    </row>
    <row r="151" s="13" customFormat="1">
      <c r="A151" s="13"/>
      <c r="B151" s="234"/>
      <c r="C151" s="235"/>
      <c r="D151" s="236" t="s">
        <v>148</v>
      </c>
      <c r="E151" s="237" t="s">
        <v>1</v>
      </c>
      <c r="F151" s="238" t="s">
        <v>501</v>
      </c>
      <c r="G151" s="235"/>
      <c r="H151" s="239">
        <v>141.69999999999999</v>
      </c>
      <c r="I151" s="240"/>
      <c r="J151" s="235"/>
      <c r="K151" s="235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148</v>
      </c>
      <c r="AU151" s="245" t="s">
        <v>87</v>
      </c>
      <c r="AV151" s="13" t="s">
        <v>87</v>
      </c>
      <c r="AW151" s="13" t="s">
        <v>32</v>
      </c>
      <c r="AX151" s="13" t="s">
        <v>77</v>
      </c>
      <c r="AY151" s="245" t="s">
        <v>140</v>
      </c>
    </row>
    <row r="152" s="13" customFormat="1">
      <c r="A152" s="13"/>
      <c r="B152" s="234"/>
      <c r="C152" s="235"/>
      <c r="D152" s="236" t="s">
        <v>148</v>
      </c>
      <c r="E152" s="237" t="s">
        <v>1</v>
      </c>
      <c r="F152" s="238" t="s">
        <v>505</v>
      </c>
      <c r="G152" s="235"/>
      <c r="H152" s="239">
        <v>8.1600000000000001</v>
      </c>
      <c r="I152" s="240"/>
      <c r="J152" s="235"/>
      <c r="K152" s="235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148</v>
      </c>
      <c r="AU152" s="245" t="s">
        <v>87</v>
      </c>
      <c r="AV152" s="13" t="s">
        <v>87</v>
      </c>
      <c r="AW152" s="13" t="s">
        <v>32</v>
      </c>
      <c r="AX152" s="13" t="s">
        <v>77</v>
      </c>
      <c r="AY152" s="245" t="s">
        <v>140</v>
      </c>
    </row>
    <row r="153" s="15" customFormat="1">
      <c r="A153" s="15"/>
      <c r="B153" s="256"/>
      <c r="C153" s="257"/>
      <c r="D153" s="236" t="s">
        <v>148</v>
      </c>
      <c r="E153" s="258" t="s">
        <v>1</v>
      </c>
      <c r="F153" s="259" t="s">
        <v>166</v>
      </c>
      <c r="G153" s="257"/>
      <c r="H153" s="260">
        <v>149.85999999999999</v>
      </c>
      <c r="I153" s="261"/>
      <c r="J153" s="257"/>
      <c r="K153" s="257"/>
      <c r="L153" s="262"/>
      <c r="M153" s="263"/>
      <c r="N153" s="264"/>
      <c r="O153" s="264"/>
      <c r="P153" s="264"/>
      <c r="Q153" s="264"/>
      <c r="R153" s="264"/>
      <c r="S153" s="264"/>
      <c r="T153" s="26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6" t="s">
        <v>148</v>
      </c>
      <c r="AU153" s="266" t="s">
        <v>87</v>
      </c>
      <c r="AV153" s="15" t="s">
        <v>155</v>
      </c>
      <c r="AW153" s="15" t="s">
        <v>32</v>
      </c>
      <c r="AX153" s="15" t="s">
        <v>77</v>
      </c>
      <c r="AY153" s="266" t="s">
        <v>140</v>
      </c>
    </row>
    <row r="154" s="13" customFormat="1">
      <c r="A154" s="13"/>
      <c r="B154" s="234"/>
      <c r="C154" s="235"/>
      <c r="D154" s="236" t="s">
        <v>148</v>
      </c>
      <c r="E154" s="237" t="s">
        <v>1</v>
      </c>
      <c r="F154" s="238" t="s">
        <v>511</v>
      </c>
      <c r="G154" s="235"/>
      <c r="H154" s="239">
        <v>127.12000000000001</v>
      </c>
      <c r="I154" s="240"/>
      <c r="J154" s="235"/>
      <c r="K154" s="235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148</v>
      </c>
      <c r="AU154" s="245" t="s">
        <v>87</v>
      </c>
      <c r="AV154" s="13" t="s">
        <v>87</v>
      </c>
      <c r="AW154" s="13" t="s">
        <v>32</v>
      </c>
      <c r="AX154" s="13" t="s">
        <v>77</v>
      </c>
      <c r="AY154" s="245" t="s">
        <v>140</v>
      </c>
    </row>
    <row r="155" s="15" customFormat="1">
      <c r="A155" s="15"/>
      <c r="B155" s="256"/>
      <c r="C155" s="257"/>
      <c r="D155" s="236" t="s">
        <v>148</v>
      </c>
      <c r="E155" s="258" t="s">
        <v>1</v>
      </c>
      <c r="F155" s="259" t="s">
        <v>166</v>
      </c>
      <c r="G155" s="257"/>
      <c r="H155" s="260">
        <v>127.12000000000001</v>
      </c>
      <c r="I155" s="261"/>
      <c r="J155" s="257"/>
      <c r="K155" s="257"/>
      <c r="L155" s="262"/>
      <c r="M155" s="263"/>
      <c r="N155" s="264"/>
      <c r="O155" s="264"/>
      <c r="P155" s="264"/>
      <c r="Q155" s="264"/>
      <c r="R155" s="264"/>
      <c r="S155" s="264"/>
      <c r="T155" s="26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6" t="s">
        <v>148</v>
      </c>
      <c r="AU155" s="266" t="s">
        <v>87</v>
      </c>
      <c r="AV155" s="15" t="s">
        <v>155</v>
      </c>
      <c r="AW155" s="15" t="s">
        <v>32</v>
      </c>
      <c r="AX155" s="15" t="s">
        <v>77</v>
      </c>
      <c r="AY155" s="266" t="s">
        <v>140</v>
      </c>
    </row>
    <row r="156" s="16" customFormat="1">
      <c r="A156" s="16"/>
      <c r="B156" s="267"/>
      <c r="C156" s="268"/>
      <c r="D156" s="236" t="s">
        <v>148</v>
      </c>
      <c r="E156" s="269" t="s">
        <v>1</v>
      </c>
      <c r="F156" s="270" t="s">
        <v>171</v>
      </c>
      <c r="G156" s="268"/>
      <c r="H156" s="271">
        <v>979.11799999999994</v>
      </c>
      <c r="I156" s="272"/>
      <c r="J156" s="268"/>
      <c r="K156" s="268"/>
      <c r="L156" s="273"/>
      <c r="M156" s="274"/>
      <c r="N156" s="275"/>
      <c r="O156" s="275"/>
      <c r="P156" s="275"/>
      <c r="Q156" s="275"/>
      <c r="R156" s="275"/>
      <c r="S156" s="275"/>
      <c r="T156" s="27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T156" s="277" t="s">
        <v>148</v>
      </c>
      <c r="AU156" s="277" t="s">
        <v>87</v>
      </c>
      <c r="AV156" s="16" t="s">
        <v>146</v>
      </c>
      <c r="AW156" s="16" t="s">
        <v>32</v>
      </c>
      <c r="AX156" s="16" t="s">
        <v>85</v>
      </c>
      <c r="AY156" s="277" t="s">
        <v>140</v>
      </c>
    </row>
    <row r="157" s="14" customFormat="1">
      <c r="A157" s="14"/>
      <c r="B157" s="246"/>
      <c r="C157" s="247"/>
      <c r="D157" s="236" t="s">
        <v>148</v>
      </c>
      <c r="E157" s="248" t="s">
        <v>1</v>
      </c>
      <c r="F157" s="249" t="s">
        <v>493</v>
      </c>
      <c r="G157" s="247"/>
      <c r="H157" s="248" t="s">
        <v>1</v>
      </c>
      <c r="I157" s="250"/>
      <c r="J157" s="247"/>
      <c r="K157" s="247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148</v>
      </c>
      <c r="AU157" s="255" t="s">
        <v>87</v>
      </c>
      <c r="AV157" s="14" t="s">
        <v>85</v>
      </c>
      <c r="AW157" s="14" t="s">
        <v>32</v>
      </c>
      <c r="AX157" s="14" t="s">
        <v>77</v>
      </c>
      <c r="AY157" s="255" t="s">
        <v>140</v>
      </c>
    </row>
    <row r="158" s="2" customFormat="1" ht="24.15" customHeight="1">
      <c r="A158" s="39"/>
      <c r="B158" s="40"/>
      <c r="C158" s="220" t="s">
        <v>188</v>
      </c>
      <c r="D158" s="220" t="s">
        <v>142</v>
      </c>
      <c r="E158" s="221" t="s">
        <v>183</v>
      </c>
      <c r="F158" s="222" t="s">
        <v>184</v>
      </c>
      <c r="G158" s="223" t="s">
        <v>162</v>
      </c>
      <c r="H158" s="224">
        <v>146.19999999999999</v>
      </c>
      <c r="I158" s="225"/>
      <c r="J158" s="226">
        <f>ROUND(I158*H158,2)</f>
        <v>0</v>
      </c>
      <c r="K158" s="227"/>
      <c r="L158" s="45"/>
      <c r="M158" s="228" t="s">
        <v>1</v>
      </c>
      <c r="N158" s="229" t="s">
        <v>42</v>
      </c>
      <c r="O158" s="92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2" t="s">
        <v>146</v>
      </c>
      <c r="AT158" s="232" t="s">
        <v>142</v>
      </c>
      <c r="AU158" s="232" t="s">
        <v>87</v>
      </c>
      <c r="AY158" s="18" t="s">
        <v>140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8" t="s">
        <v>85</v>
      </c>
      <c r="BK158" s="233">
        <f>ROUND(I158*H158,2)</f>
        <v>0</v>
      </c>
      <c r="BL158" s="18" t="s">
        <v>146</v>
      </c>
      <c r="BM158" s="232" t="s">
        <v>512</v>
      </c>
    </row>
    <row r="159" s="13" customFormat="1">
      <c r="A159" s="13"/>
      <c r="B159" s="234"/>
      <c r="C159" s="235"/>
      <c r="D159" s="236" t="s">
        <v>148</v>
      </c>
      <c r="E159" s="237" t="s">
        <v>1</v>
      </c>
      <c r="F159" s="238" t="s">
        <v>513</v>
      </c>
      <c r="G159" s="235"/>
      <c r="H159" s="239">
        <v>146.19999999999999</v>
      </c>
      <c r="I159" s="240"/>
      <c r="J159" s="235"/>
      <c r="K159" s="235"/>
      <c r="L159" s="241"/>
      <c r="M159" s="242"/>
      <c r="N159" s="243"/>
      <c r="O159" s="243"/>
      <c r="P159" s="243"/>
      <c r="Q159" s="243"/>
      <c r="R159" s="243"/>
      <c r="S159" s="243"/>
      <c r="T159" s="24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5" t="s">
        <v>148</v>
      </c>
      <c r="AU159" s="245" t="s">
        <v>87</v>
      </c>
      <c r="AV159" s="13" t="s">
        <v>87</v>
      </c>
      <c r="AW159" s="13" t="s">
        <v>32</v>
      </c>
      <c r="AX159" s="13" t="s">
        <v>85</v>
      </c>
      <c r="AY159" s="245" t="s">
        <v>140</v>
      </c>
    </row>
    <row r="160" s="14" customFormat="1">
      <c r="A160" s="14"/>
      <c r="B160" s="246"/>
      <c r="C160" s="247"/>
      <c r="D160" s="236" t="s">
        <v>148</v>
      </c>
      <c r="E160" s="248" t="s">
        <v>1</v>
      </c>
      <c r="F160" s="249" t="s">
        <v>493</v>
      </c>
      <c r="G160" s="247"/>
      <c r="H160" s="248" t="s">
        <v>1</v>
      </c>
      <c r="I160" s="250"/>
      <c r="J160" s="247"/>
      <c r="K160" s="247"/>
      <c r="L160" s="251"/>
      <c r="M160" s="252"/>
      <c r="N160" s="253"/>
      <c r="O160" s="253"/>
      <c r="P160" s="253"/>
      <c r="Q160" s="253"/>
      <c r="R160" s="253"/>
      <c r="S160" s="253"/>
      <c r="T160" s="25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5" t="s">
        <v>148</v>
      </c>
      <c r="AU160" s="255" t="s">
        <v>87</v>
      </c>
      <c r="AV160" s="14" t="s">
        <v>85</v>
      </c>
      <c r="AW160" s="14" t="s">
        <v>32</v>
      </c>
      <c r="AX160" s="14" t="s">
        <v>77</v>
      </c>
      <c r="AY160" s="255" t="s">
        <v>140</v>
      </c>
    </row>
    <row r="161" s="2" customFormat="1" ht="16.5" customHeight="1">
      <c r="A161" s="39"/>
      <c r="B161" s="40"/>
      <c r="C161" s="278" t="s">
        <v>195</v>
      </c>
      <c r="D161" s="278" t="s">
        <v>189</v>
      </c>
      <c r="E161" s="279" t="s">
        <v>190</v>
      </c>
      <c r="F161" s="280" t="s">
        <v>191</v>
      </c>
      <c r="G161" s="281" t="s">
        <v>192</v>
      </c>
      <c r="H161" s="282">
        <v>292.39999999999998</v>
      </c>
      <c r="I161" s="283"/>
      <c r="J161" s="284">
        <f>ROUND(I161*H161,2)</f>
        <v>0</v>
      </c>
      <c r="K161" s="285"/>
      <c r="L161" s="286"/>
      <c r="M161" s="287" t="s">
        <v>1</v>
      </c>
      <c r="N161" s="288" t="s">
        <v>42</v>
      </c>
      <c r="O161" s="92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2" t="s">
        <v>188</v>
      </c>
      <c r="AT161" s="232" t="s">
        <v>189</v>
      </c>
      <c r="AU161" s="232" t="s">
        <v>87</v>
      </c>
      <c r="AY161" s="18" t="s">
        <v>140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8" t="s">
        <v>85</v>
      </c>
      <c r="BK161" s="233">
        <f>ROUND(I161*H161,2)</f>
        <v>0</v>
      </c>
      <c r="BL161" s="18" t="s">
        <v>146</v>
      </c>
      <c r="BM161" s="232" t="s">
        <v>514</v>
      </c>
    </row>
    <row r="162" s="13" customFormat="1">
      <c r="A162" s="13"/>
      <c r="B162" s="234"/>
      <c r="C162" s="235"/>
      <c r="D162" s="236" t="s">
        <v>148</v>
      </c>
      <c r="E162" s="235"/>
      <c r="F162" s="238" t="s">
        <v>515</v>
      </c>
      <c r="G162" s="235"/>
      <c r="H162" s="239">
        <v>292.39999999999998</v>
      </c>
      <c r="I162" s="240"/>
      <c r="J162" s="235"/>
      <c r="K162" s="235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148</v>
      </c>
      <c r="AU162" s="245" t="s">
        <v>87</v>
      </c>
      <c r="AV162" s="13" t="s">
        <v>87</v>
      </c>
      <c r="AW162" s="13" t="s">
        <v>4</v>
      </c>
      <c r="AX162" s="13" t="s">
        <v>85</v>
      </c>
      <c r="AY162" s="245" t="s">
        <v>140</v>
      </c>
    </row>
    <row r="163" s="2" customFormat="1" ht="33" customHeight="1">
      <c r="A163" s="39"/>
      <c r="B163" s="40"/>
      <c r="C163" s="220" t="s">
        <v>199</v>
      </c>
      <c r="D163" s="220" t="s">
        <v>142</v>
      </c>
      <c r="E163" s="221" t="s">
        <v>196</v>
      </c>
      <c r="F163" s="222" t="s">
        <v>197</v>
      </c>
      <c r="G163" s="223" t="s">
        <v>162</v>
      </c>
      <c r="H163" s="224">
        <v>702.13800000000003</v>
      </c>
      <c r="I163" s="225"/>
      <c r="J163" s="226">
        <f>ROUND(I163*H163,2)</f>
        <v>0</v>
      </c>
      <c r="K163" s="227"/>
      <c r="L163" s="45"/>
      <c r="M163" s="228" t="s">
        <v>1</v>
      </c>
      <c r="N163" s="229" t="s">
        <v>42</v>
      </c>
      <c r="O163" s="92"/>
      <c r="P163" s="230">
        <f>O163*H163</f>
        <v>0</v>
      </c>
      <c r="Q163" s="230">
        <v>0</v>
      </c>
      <c r="R163" s="230">
        <f>Q163*H163</f>
        <v>0</v>
      </c>
      <c r="S163" s="230">
        <v>0</v>
      </c>
      <c r="T163" s="23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2" t="s">
        <v>146</v>
      </c>
      <c r="AT163" s="232" t="s">
        <v>142</v>
      </c>
      <c r="AU163" s="232" t="s">
        <v>87</v>
      </c>
      <c r="AY163" s="18" t="s">
        <v>140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8" t="s">
        <v>85</v>
      </c>
      <c r="BK163" s="233">
        <f>ROUND(I163*H163,2)</f>
        <v>0</v>
      </c>
      <c r="BL163" s="18" t="s">
        <v>146</v>
      </c>
      <c r="BM163" s="232" t="s">
        <v>516</v>
      </c>
    </row>
    <row r="164" s="14" customFormat="1">
      <c r="A164" s="14"/>
      <c r="B164" s="246"/>
      <c r="C164" s="247"/>
      <c r="D164" s="236" t="s">
        <v>148</v>
      </c>
      <c r="E164" s="248" t="s">
        <v>1</v>
      </c>
      <c r="F164" s="249" t="s">
        <v>517</v>
      </c>
      <c r="G164" s="247"/>
      <c r="H164" s="248" t="s">
        <v>1</v>
      </c>
      <c r="I164" s="250"/>
      <c r="J164" s="247"/>
      <c r="K164" s="247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148</v>
      </c>
      <c r="AU164" s="255" t="s">
        <v>87</v>
      </c>
      <c r="AV164" s="14" t="s">
        <v>85</v>
      </c>
      <c r="AW164" s="14" t="s">
        <v>32</v>
      </c>
      <c r="AX164" s="14" t="s">
        <v>77</v>
      </c>
      <c r="AY164" s="255" t="s">
        <v>140</v>
      </c>
    </row>
    <row r="165" s="13" customFormat="1">
      <c r="A165" s="13"/>
      <c r="B165" s="234"/>
      <c r="C165" s="235"/>
      <c r="D165" s="236" t="s">
        <v>148</v>
      </c>
      <c r="E165" s="237" t="s">
        <v>1</v>
      </c>
      <c r="F165" s="238" t="s">
        <v>495</v>
      </c>
      <c r="G165" s="235"/>
      <c r="H165" s="239">
        <v>702.13800000000003</v>
      </c>
      <c r="I165" s="240"/>
      <c r="J165" s="235"/>
      <c r="K165" s="235"/>
      <c r="L165" s="241"/>
      <c r="M165" s="242"/>
      <c r="N165" s="243"/>
      <c r="O165" s="243"/>
      <c r="P165" s="243"/>
      <c r="Q165" s="243"/>
      <c r="R165" s="243"/>
      <c r="S165" s="243"/>
      <c r="T165" s="24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5" t="s">
        <v>148</v>
      </c>
      <c r="AU165" s="245" t="s">
        <v>87</v>
      </c>
      <c r="AV165" s="13" t="s">
        <v>87</v>
      </c>
      <c r="AW165" s="13" t="s">
        <v>32</v>
      </c>
      <c r="AX165" s="13" t="s">
        <v>85</v>
      </c>
      <c r="AY165" s="245" t="s">
        <v>140</v>
      </c>
    </row>
    <row r="166" s="14" customFormat="1">
      <c r="A166" s="14"/>
      <c r="B166" s="246"/>
      <c r="C166" s="247"/>
      <c r="D166" s="236" t="s">
        <v>148</v>
      </c>
      <c r="E166" s="248" t="s">
        <v>1</v>
      </c>
      <c r="F166" s="249" t="s">
        <v>493</v>
      </c>
      <c r="G166" s="247"/>
      <c r="H166" s="248" t="s">
        <v>1</v>
      </c>
      <c r="I166" s="250"/>
      <c r="J166" s="247"/>
      <c r="K166" s="247"/>
      <c r="L166" s="251"/>
      <c r="M166" s="252"/>
      <c r="N166" s="253"/>
      <c r="O166" s="253"/>
      <c r="P166" s="253"/>
      <c r="Q166" s="253"/>
      <c r="R166" s="253"/>
      <c r="S166" s="253"/>
      <c r="T166" s="25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5" t="s">
        <v>148</v>
      </c>
      <c r="AU166" s="255" t="s">
        <v>87</v>
      </c>
      <c r="AV166" s="14" t="s">
        <v>85</v>
      </c>
      <c r="AW166" s="14" t="s">
        <v>32</v>
      </c>
      <c r="AX166" s="14" t="s">
        <v>77</v>
      </c>
      <c r="AY166" s="255" t="s">
        <v>140</v>
      </c>
    </row>
    <row r="167" s="2" customFormat="1" ht="16.5" customHeight="1">
      <c r="A167" s="39"/>
      <c r="B167" s="40"/>
      <c r="C167" s="278" t="s">
        <v>204</v>
      </c>
      <c r="D167" s="278" t="s">
        <v>189</v>
      </c>
      <c r="E167" s="279" t="s">
        <v>200</v>
      </c>
      <c r="F167" s="280" t="s">
        <v>201</v>
      </c>
      <c r="G167" s="281" t="s">
        <v>192</v>
      </c>
      <c r="H167" s="282">
        <v>1404.2760000000001</v>
      </c>
      <c r="I167" s="283"/>
      <c r="J167" s="284">
        <f>ROUND(I167*H167,2)</f>
        <v>0</v>
      </c>
      <c r="K167" s="285"/>
      <c r="L167" s="286"/>
      <c r="M167" s="287" t="s">
        <v>1</v>
      </c>
      <c r="N167" s="288" t="s">
        <v>42</v>
      </c>
      <c r="O167" s="92"/>
      <c r="P167" s="230">
        <f>O167*H167</f>
        <v>0</v>
      </c>
      <c r="Q167" s="230">
        <v>1</v>
      </c>
      <c r="R167" s="230">
        <f>Q167*H167</f>
        <v>1404.2760000000001</v>
      </c>
      <c r="S167" s="230">
        <v>0</v>
      </c>
      <c r="T167" s="23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2" t="s">
        <v>188</v>
      </c>
      <c r="AT167" s="232" t="s">
        <v>189</v>
      </c>
      <c r="AU167" s="232" t="s">
        <v>87</v>
      </c>
      <c r="AY167" s="18" t="s">
        <v>140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18" t="s">
        <v>85</v>
      </c>
      <c r="BK167" s="233">
        <f>ROUND(I167*H167,2)</f>
        <v>0</v>
      </c>
      <c r="BL167" s="18" t="s">
        <v>146</v>
      </c>
      <c r="BM167" s="232" t="s">
        <v>518</v>
      </c>
    </row>
    <row r="168" s="13" customFormat="1">
      <c r="A168" s="13"/>
      <c r="B168" s="234"/>
      <c r="C168" s="235"/>
      <c r="D168" s="236" t="s">
        <v>148</v>
      </c>
      <c r="E168" s="235"/>
      <c r="F168" s="238" t="s">
        <v>519</v>
      </c>
      <c r="G168" s="235"/>
      <c r="H168" s="239">
        <v>1404.2760000000001</v>
      </c>
      <c r="I168" s="240"/>
      <c r="J168" s="235"/>
      <c r="K168" s="235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148</v>
      </c>
      <c r="AU168" s="245" t="s">
        <v>87</v>
      </c>
      <c r="AV168" s="13" t="s">
        <v>87</v>
      </c>
      <c r="AW168" s="13" t="s">
        <v>4</v>
      </c>
      <c r="AX168" s="13" t="s">
        <v>85</v>
      </c>
      <c r="AY168" s="245" t="s">
        <v>140</v>
      </c>
    </row>
    <row r="169" s="2" customFormat="1" ht="33" customHeight="1">
      <c r="A169" s="39"/>
      <c r="B169" s="40"/>
      <c r="C169" s="220" t="s">
        <v>209</v>
      </c>
      <c r="D169" s="220" t="s">
        <v>142</v>
      </c>
      <c r="E169" s="221" t="s">
        <v>205</v>
      </c>
      <c r="F169" s="222" t="s">
        <v>206</v>
      </c>
      <c r="G169" s="223" t="s">
        <v>192</v>
      </c>
      <c r="H169" s="224">
        <v>1533.596</v>
      </c>
      <c r="I169" s="225"/>
      <c r="J169" s="226">
        <f>ROUND(I169*H169,2)</f>
        <v>0</v>
      </c>
      <c r="K169" s="227"/>
      <c r="L169" s="45"/>
      <c r="M169" s="228" t="s">
        <v>1</v>
      </c>
      <c r="N169" s="229" t="s">
        <v>42</v>
      </c>
      <c r="O169" s="92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2" t="s">
        <v>146</v>
      </c>
      <c r="AT169" s="232" t="s">
        <v>142</v>
      </c>
      <c r="AU169" s="232" t="s">
        <v>87</v>
      </c>
      <c r="AY169" s="18" t="s">
        <v>140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8" t="s">
        <v>85</v>
      </c>
      <c r="BK169" s="233">
        <f>ROUND(I169*H169,2)</f>
        <v>0</v>
      </c>
      <c r="BL169" s="18" t="s">
        <v>146</v>
      </c>
      <c r="BM169" s="232" t="s">
        <v>520</v>
      </c>
    </row>
    <row r="170" s="13" customFormat="1">
      <c r="A170" s="13"/>
      <c r="B170" s="234"/>
      <c r="C170" s="235"/>
      <c r="D170" s="236" t="s">
        <v>148</v>
      </c>
      <c r="E170" s="235"/>
      <c r="F170" s="238" t="s">
        <v>521</v>
      </c>
      <c r="G170" s="235"/>
      <c r="H170" s="239">
        <v>1533.596</v>
      </c>
      <c r="I170" s="240"/>
      <c r="J170" s="235"/>
      <c r="K170" s="235"/>
      <c r="L170" s="241"/>
      <c r="M170" s="242"/>
      <c r="N170" s="243"/>
      <c r="O170" s="243"/>
      <c r="P170" s="243"/>
      <c r="Q170" s="243"/>
      <c r="R170" s="243"/>
      <c r="S170" s="243"/>
      <c r="T170" s="24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5" t="s">
        <v>148</v>
      </c>
      <c r="AU170" s="245" t="s">
        <v>87</v>
      </c>
      <c r="AV170" s="13" t="s">
        <v>87</v>
      </c>
      <c r="AW170" s="13" t="s">
        <v>4</v>
      </c>
      <c r="AX170" s="13" t="s">
        <v>85</v>
      </c>
      <c r="AY170" s="245" t="s">
        <v>140</v>
      </c>
    </row>
    <row r="171" s="2" customFormat="1" ht="16.5" customHeight="1">
      <c r="A171" s="39"/>
      <c r="B171" s="40"/>
      <c r="C171" s="220" t="s">
        <v>213</v>
      </c>
      <c r="D171" s="220" t="s">
        <v>142</v>
      </c>
      <c r="E171" s="221" t="s">
        <v>210</v>
      </c>
      <c r="F171" s="222" t="s">
        <v>211</v>
      </c>
      <c r="G171" s="223" t="s">
        <v>162</v>
      </c>
      <c r="H171" s="224">
        <v>979.11800000000005</v>
      </c>
      <c r="I171" s="225"/>
      <c r="J171" s="226">
        <f>ROUND(I171*H171,2)</f>
        <v>0</v>
      </c>
      <c r="K171" s="227"/>
      <c r="L171" s="45"/>
      <c r="M171" s="228" t="s">
        <v>1</v>
      </c>
      <c r="N171" s="229" t="s">
        <v>42</v>
      </c>
      <c r="O171" s="92"/>
      <c r="P171" s="230">
        <f>O171*H171</f>
        <v>0</v>
      </c>
      <c r="Q171" s="230">
        <v>0</v>
      </c>
      <c r="R171" s="230">
        <f>Q171*H171</f>
        <v>0</v>
      </c>
      <c r="S171" s="230">
        <v>0</v>
      </c>
      <c r="T171" s="231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2" t="s">
        <v>146</v>
      </c>
      <c r="AT171" s="232" t="s">
        <v>142</v>
      </c>
      <c r="AU171" s="232" t="s">
        <v>87</v>
      </c>
      <c r="AY171" s="18" t="s">
        <v>140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18" t="s">
        <v>85</v>
      </c>
      <c r="BK171" s="233">
        <f>ROUND(I171*H171,2)</f>
        <v>0</v>
      </c>
      <c r="BL171" s="18" t="s">
        <v>146</v>
      </c>
      <c r="BM171" s="232" t="s">
        <v>522</v>
      </c>
    </row>
    <row r="172" s="2" customFormat="1" ht="24.15" customHeight="1">
      <c r="A172" s="39"/>
      <c r="B172" s="40"/>
      <c r="C172" s="220" t="s">
        <v>223</v>
      </c>
      <c r="D172" s="220" t="s">
        <v>142</v>
      </c>
      <c r="E172" s="221" t="s">
        <v>523</v>
      </c>
      <c r="F172" s="222" t="s">
        <v>524</v>
      </c>
      <c r="G172" s="223" t="s">
        <v>162</v>
      </c>
      <c r="H172" s="224">
        <v>55.448999999999998</v>
      </c>
      <c r="I172" s="225"/>
      <c r="J172" s="226">
        <f>ROUND(I172*H172,2)</f>
        <v>0</v>
      </c>
      <c r="K172" s="227"/>
      <c r="L172" s="45"/>
      <c r="M172" s="228" t="s">
        <v>1</v>
      </c>
      <c r="N172" s="229" t="s">
        <v>42</v>
      </c>
      <c r="O172" s="92"/>
      <c r="P172" s="230">
        <f>O172*H172</f>
        <v>0</v>
      </c>
      <c r="Q172" s="230">
        <v>0</v>
      </c>
      <c r="R172" s="230">
        <f>Q172*H172</f>
        <v>0</v>
      </c>
      <c r="S172" s="230">
        <v>0</v>
      </c>
      <c r="T172" s="23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2" t="s">
        <v>146</v>
      </c>
      <c r="AT172" s="232" t="s">
        <v>142</v>
      </c>
      <c r="AU172" s="232" t="s">
        <v>87</v>
      </c>
      <c r="AY172" s="18" t="s">
        <v>140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8" t="s">
        <v>85</v>
      </c>
      <c r="BK172" s="233">
        <f>ROUND(I172*H172,2)</f>
        <v>0</v>
      </c>
      <c r="BL172" s="18" t="s">
        <v>146</v>
      </c>
      <c r="BM172" s="232" t="s">
        <v>525</v>
      </c>
    </row>
    <row r="173" s="13" customFormat="1">
      <c r="A173" s="13"/>
      <c r="B173" s="234"/>
      <c r="C173" s="235"/>
      <c r="D173" s="236" t="s">
        <v>148</v>
      </c>
      <c r="E173" s="237" t="s">
        <v>1</v>
      </c>
      <c r="F173" s="238" t="s">
        <v>526</v>
      </c>
      <c r="G173" s="235"/>
      <c r="H173" s="239">
        <v>55.448999999999998</v>
      </c>
      <c r="I173" s="240"/>
      <c r="J173" s="235"/>
      <c r="K173" s="235"/>
      <c r="L173" s="241"/>
      <c r="M173" s="242"/>
      <c r="N173" s="243"/>
      <c r="O173" s="243"/>
      <c r="P173" s="243"/>
      <c r="Q173" s="243"/>
      <c r="R173" s="243"/>
      <c r="S173" s="243"/>
      <c r="T173" s="24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5" t="s">
        <v>148</v>
      </c>
      <c r="AU173" s="245" t="s">
        <v>87</v>
      </c>
      <c r="AV173" s="13" t="s">
        <v>87</v>
      </c>
      <c r="AW173" s="13" t="s">
        <v>32</v>
      </c>
      <c r="AX173" s="13" t="s">
        <v>85</v>
      </c>
      <c r="AY173" s="245" t="s">
        <v>140</v>
      </c>
    </row>
    <row r="174" s="14" customFormat="1">
      <c r="A174" s="14"/>
      <c r="B174" s="246"/>
      <c r="C174" s="247"/>
      <c r="D174" s="236" t="s">
        <v>148</v>
      </c>
      <c r="E174" s="248" t="s">
        <v>1</v>
      </c>
      <c r="F174" s="249" t="s">
        <v>493</v>
      </c>
      <c r="G174" s="247"/>
      <c r="H174" s="248" t="s">
        <v>1</v>
      </c>
      <c r="I174" s="250"/>
      <c r="J174" s="247"/>
      <c r="K174" s="247"/>
      <c r="L174" s="251"/>
      <c r="M174" s="252"/>
      <c r="N174" s="253"/>
      <c r="O174" s="253"/>
      <c r="P174" s="253"/>
      <c r="Q174" s="253"/>
      <c r="R174" s="253"/>
      <c r="S174" s="253"/>
      <c r="T174" s="25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5" t="s">
        <v>148</v>
      </c>
      <c r="AU174" s="255" t="s">
        <v>87</v>
      </c>
      <c r="AV174" s="14" t="s">
        <v>85</v>
      </c>
      <c r="AW174" s="14" t="s">
        <v>32</v>
      </c>
      <c r="AX174" s="14" t="s">
        <v>77</v>
      </c>
      <c r="AY174" s="255" t="s">
        <v>140</v>
      </c>
    </row>
    <row r="175" s="2" customFormat="1" ht="16.5" customHeight="1">
      <c r="A175" s="39"/>
      <c r="B175" s="40"/>
      <c r="C175" s="278" t="s">
        <v>8</v>
      </c>
      <c r="D175" s="278" t="s">
        <v>189</v>
      </c>
      <c r="E175" s="279" t="s">
        <v>527</v>
      </c>
      <c r="F175" s="280" t="s">
        <v>528</v>
      </c>
      <c r="G175" s="281" t="s">
        <v>192</v>
      </c>
      <c r="H175" s="282">
        <v>110.898</v>
      </c>
      <c r="I175" s="283"/>
      <c r="J175" s="284">
        <f>ROUND(I175*H175,2)</f>
        <v>0</v>
      </c>
      <c r="K175" s="285"/>
      <c r="L175" s="286"/>
      <c r="M175" s="287" t="s">
        <v>1</v>
      </c>
      <c r="N175" s="288" t="s">
        <v>42</v>
      </c>
      <c r="O175" s="92"/>
      <c r="P175" s="230">
        <f>O175*H175</f>
        <v>0</v>
      </c>
      <c r="Q175" s="230">
        <v>1</v>
      </c>
      <c r="R175" s="230">
        <f>Q175*H175</f>
        <v>110.898</v>
      </c>
      <c r="S175" s="230">
        <v>0</v>
      </c>
      <c r="T175" s="231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2" t="s">
        <v>188</v>
      </c>
      <c r="AT175" s="232" t="s">
        <v>189</v>
      </c>
      <c r="AU175" s="232" t="s">
        <v>87</v>
      </c>
      <c r="AY175" s="18" t="s">
        <v>140</v>
      </c>
      <c r="BE175" s="233">
        <f>IF(N175="základní",J175,0)</f>
        <v>0</v>
      </c>
      <c r="BF175" s="233">
        <f>IF(N175="snížená",J175,0)</f>
        <v>0</v>
      </c>
      <c r="BG175" s="233">
        <f>IF(N175="zákl. přenesená",J175,0)</f>
        <v>0</v>
      </c>
      <c r="BH175" s="233">
        <f>IF(N175="sníž. přenesená",J175,0)</f>
        <v>0</v>
      </c>
      <c r="BI175" s="233">
        <f>IF(N175="nulová",J175,0)</f>
        <v>0</v>
      </c>
      <c r="BJ175" s="18" t="s">
        <v>85</v>
      </c>
      <c r="BK175" s="233">
        <f>ROUND(I175*H175,2)</f>
        <v>0</v>
      </c>
      <c r="BL175" s="18" t="s">
        <v>146</v>
      </c>
      <c r="BM175" s="232" t="s">
        <v>529</v>
      </c>
    </row>
    <row r="176" s="13" customFormat="1">
      <c r="A176" s="13"/>
      <c r="B176" s="234"/>
      <c r="C176" s="235"/>
      <c r="D176" s="236" t="s">
        <v>148</v>
      </c>
      <c r="E176" s="235"/>
      <c r="F176" s="238" t="s">
        <v>530</v>
      </c>
      <c r="G176" s="235"/>
      <c r="H176" s="239">
        <v>110.898</v>
      </c>
      <c r="I176" s="240"/>
      <c r="J176" s="235"/>
      <c r="K176" s="235"/>
      <c r="L176" s="241"/>
      <c r="M176" s="242"/>
      <c r="N176" s="243"/>
      <c r="O176" s="243"/>
      <c r="P176" s="243"/>
      <c r="Q176" s="243"/>
      <c r="R176" s="243"/>
      <c r="S176" s="243"/>
      <c r="T176" s="24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5" t="s">
        <v>148</v>
      </c>
      <c r="AU176" s="245" t="s">
        <v>87</v>
      </c>
      <c r="AV176" s="13" t="s">
        <v>87</v>
      </c>
      <c r="AW176" s="13" t="s">
        <v>4</v>
      </c>
      <c r="AX176" s="13" t="s">
        <v>85</v>
      </c>
      <c r="AY176" s="245" t="s">
        <v>140</v>
      </c>
    </row>
    <row r="177" s="2" customFormat="1" ht="16.5" customHeight="1">
      <c r="A177" s="39"/>
      <c r="B177" s="40"/>
      <c r="C177" s="220" t="s">
        <v>231</v>
      </c>
      <c r="D177" s="220" t="s">
        <v>142</v>
      </c>
      <c r="E177" s="221" t="s">
        <v>214</v>
      </c>
      <c r="F177" s="222" t="s">
        <v>215</v>
      </c>
      <c r="G177" s="223" t="s">
        <v>162</v>
      </c>
      <c r="H177" s="224">
        <v>85.5</v>
      </c>
      <c r="I177" s="225"/>
      <c r="J177" s="226">
        <f>ROUND(I177*H177,2)</f>
        <v>0</v>
      </c>
      <c r="K177" s="227"/>
      <c r="L177" s="45"/>
      <c r="M177" s="228" t="s">
        <v>1</v>
      </c>
      <c r="N177" s="229" t="s">
        <v>42</v>
      </c>
      <c r="O177" s="92"/>
      <c r="P177" s="230">
        <f>O177*H177</f>
        <v>0</v>
      </c>
      <c r="Q177" s="230">
        <v>0</v>
      </c>
      <c r="R177" s="230">
        <f>Q177*H177</f>
        <v>0</v>
      </c>
      <c r="S177" s="230">
        <v>0</v>
      </c>
      <c r="T177" s="231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2" t="s">
        <v>146</v>
      </c>
      <c r="AT177" s="232" t="s">
        <v>142</v>
      </c>
      <c r="AU177" s="232" t="s">
        <v>87</v>
      </c>
      <c r="AY177" s="18" t="s">
        <v>140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8" t="s">
        <v>85</v>
      </c>
      <c r="BK177" s="233">
        <f>ROUND(I177*H177,2)</f>
        <v>0</v>
      </c>
      <c r="BL177" s="18" t="s">
        <v>146</v>
      </c>
      <c r="BM177" s="232" t="s">
        <v>531</v>
      </c>
    </row>
    <row r="178" s="13" customFormat="1">
      <c r="A178" s="13"/>
      <c r="B178" s="234"/>
      <c r="C178" s="235"/>
      <c r="D178" s="236" t="s">
        <v>148</v>
      </c>
      <c r="E178" s="237" t="s">
        <v>1</v>
      </c>
      <c r="F178" s="238" t="s">
        <v>532</v>
      </c>
      <c r="G178" s="235"/>
      <c r="H178" s="239">
        <v>85.5</v>
      </c>
      <c r="I178" s="240"/>
      <c r="J178" s="235"/>
      <c r="K178" s="235"/>
      <c r="L178" s="241"/>
      <c r="M178" s="242"/>
      <c r="N178" s="243"/>
      <c r="O178" s="243"/>
      <c r="P178" s="243"/>
      <c r="Q178" s="243"/>
      <c r="R178" s="243"/>
      <c r="S178" s="243"/>
      <c r="T178" s="24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5" t="s">
        <v>148</v>
      </c>
      <c r="AU178" s="245" t="s">
        <v>87</v>
      </c>
      <c r="AV178" s="13" t="s">
        <v>87</v>
      </c>
      <c r="AW178" s="13" t="s">
        <v>32</v>
      </c>
      <c r="AX178" s="13" t="s">
        <v>85</v>
      </c>
      <c r="AY178" s="245" t="s">
        <v>140</v>
      </c>
    </row>
    <row r="179" s="14" customFormat="1">
      <c r="A179" s="14"/>
      <c r="B179" s="246"/>
      <c r="C179" s="247"/>
      <c r="D179" s="236" t="s">
        <v>148</v>
      </c>
      <c r="E179" s="248" t="s">
        <v>1</v>
      </c>
      <c r="F179" s="249" t="s">
        <v>493</v>
      </c>
      <c r="G179" s="247"/>
      <c r="H179" s="248" t="s">
        <v>1</v>
      </c>
      <c r="I179" s="250"/>
      <c r="J179" s="247"/>
      <c r="K179" s="247"/>
      <c r="L179" s="251"/>
      <c r="M179" s="252"/>
      <c r="N179" s="253"/>
      <c r="O179" s="253"/>
      <c r="P179" s="253"/>
      <c r="Q179" s="253"/>
      <c r="R179" s="253"/>
      <c r="S179" s="253"/>
      <c r="T179" s="25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5" t="s">
        <v>148</v>
      </c>
      <c r="AU179" s="255" t="s">
        <v>87</v>
      </c>
      <c r="AV179" s="14" t="s">
        <v>85</v>
      </c>
      <c r="AW179" s="14" t="s">
        <v>32</v>
      </c>
      <c r="AX179" s="14" t="s">
        <v>77</v>
      </c>
      <c r="AY179" s="255" t="s">
        <v>140</v>
      </c>
    </row>
    <row r="180" s="2" customFormat="1" ht="16.5" customHeight="1">
      <c r="A180" s="39"/>
      <c r="B180" s="40"/>
      <c r="C180" s="278" t="s">
        <v>472</v>
      </c>
      <c r="D180" s="278" t="s">
        <v>189</v>
      </c>
      <c r="E180" s="279" t="s">
        <v>219</v>
      </c>
      <c r="F180" s="280" t="s">
        <v>220</v>
      </c>
      <c r="G180" s="281" t="s">
        <v>192</v>
      </c>
      <c r="H180" s="282">
        <v>153.90000000000001</v>
      </c>
      <c r="I180" s="283"/>
      <c r="J180" s="284">
        <f>ROUND(I180*H180,2)</f>
        <v>0</v>
      </c>
      <c r="K180" s="285"/>
      <c r="L180" s="286"/>
      <c r="M180" s="287" t="s">
        <v>1</v>
      </c>
      <c r="N180" s="288" t="s">
        <v>42</v>
      </c>
      <c r="O180" s="92"/>
      <c r="P180" s="230">
        <f>O180*H180</f>
        <v>0</v>
      </c>
      <c r="Q180" s="230">
        <v>1</v>
      </c>
      <c r="R180" s="230">
        <f>Q180*H180</f>
        <v>153.90000000000001</v>
      </c>
      <c r="S180" s="230">
        <v>0</v>
      </c>
      <c r="T180" s="23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2" t="s">
        <v>188</v>
      </c>
      <c r="AT180" s="232" t="s">
        <v>189</v>
      </c>
      <c r="AU180" s="232" t="s">
        <v>87</v>
      </c>
      <c r="AY180" s="18" t="s">
        <v>140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8" t="s">
        <v>85</v>
      </c>
      <c r="BK180" s="233">
        <f>ROUND(I180*H180,2)</f>
        <v>0</v>
      </c>
      <c r="BL180" s="18" t="s">
        <v>146</v>
      </c>
      <c r="BM180" s="232" t="s">
        <v>533</v>
      </c>
    </row>
    <row r="181" s="13" customFormat="1">
      <c r="A181" s="13"/>
      <c r="B181" s="234"/>
      <c r="C181" s="235"/>
      <c r="D181" s="236" t="s">
        <v>148</v>
      </c>
      <c r="E181" s="235"/>
      <c r="F181" s="238" t="s">
        <v>534</v>
      </c>
      <c r="G181" s="235"/>
      <c r="H181" s="239">
        <v>153.90000000000001</v>
      </c>
      <c r="I181" s="240"/>
      <c r="J181" s="235"/>
      <c r="K181" s="235"/>
      <c r="L181" s="241"/>
      <c r="M181" s="242"/>
      <c r="N181" s="243"/>
      <c r="O181" s="243"/>
      <c r="P181" s="243"/>
      <c r="Q181" s="243"/>
      <c r="R181" s="243"/>
      <c r="S181" s="243"/>
      <c r="T181" s="24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5" t="s">
        <v>148</v>
      </c>
      <c r="AU181" s="245" t="s">
        <v>87</v>
      </c>
      <c r="AV181" s="13" t="s">
        <v>87</v>
      </c>
      <c r="AW181" s="13" t="s">
        <v>4</v>
      </c>
      <c r="AX181" s="13" t="s">
        <v>85</v>
      </c>
      <c r="AY181" s="245" t="s">
        <v>140</v>
      </c>
    </row>
    <row r="182" s="2" customFormat="1" ht="33" customHeight="1">
      <c r="A182" s="39"/>
      <c r="B182" s="40"/>
      <c r="C182" s="220" t="s">
        <v>237</v>
      </c>
      <c r="D182" s="220" t="s">
        <v>142</v>
      </c>
      <c r="E182" s="221" t="s">
        <v>535</v>
      </c>
      <c r="F182" s="222" t="s">
        <v>536</v>
      </c>
      <c r="G182" s="223" t="s">
        <v>162</v>
      </c>
      <c r="H182" s="224">
        <v>2.2400000000000002</v>
      </c>
      <c r="I182" s="225"/>
      <c r="J182" s="226">
        <f>ROUND(I182*H182,2)</f>
        <v>0</v>
      </c>
      <c r="K182" s="227"/>
      <c r="L182" s="45"/>
      <c r="M182" s="228" t="s">
        <v>1</v>
      </c>
      <c r="N182" s="229" t="s">
        <v>42</v>
      </c>
      <c r="O182" s="92"/>
      <c r="P182" s="230">
        <f>O182*H182</f>
        <v>0</v>
      </c>
      <c r="Q182" s="230">
        <v>0</v>
      </c>
      <c r="R182" s="230">
        <f>Q182*H182</f>
        <v>0</v>
      </c>
      <c r="S182" s="230">
        <v>0</v>
      </c>
      <c r="T182" s="23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2" t="s">
        <v>146</v>
      </c>
      <c r="AT182" s="232" t="s">
        <v>142</v>
      </c>
      <c r="AU182" s="232" t="s">
        <v>87</v>
      </c>
      <c r="AY182" s="18" t="s">
        <v>140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8" t="s">
        <v>85</v>
      </c>
      <c r="BK182" s="233">
        <f>ROUND(I182*H182,2)</f>
        <v>0</v>
      </c>
      <c r="BL182" s="18" t="s">
        <v>146</v>
      </c>
      <c r="BM182" s="232" t="s">
        <v>537</v>
      </c>
    </row>
    <row r="183" s="13" customFormat="1">
      <c r="A183" s="13"/>
      <c r="B183" s="234"/>
      <c r="C183" s="235"/>
      <c r="D183" s="236" t="s">
        <v>148</v>
      </c>
      <c r="E183" s="237" t="s">
        <v>1</v>
      </c>
      <c r="F183" s="238" t="s">
        <v>538</v>
      </c>
      <c r="G183" s="235"/>
      <c r="H183" s="239">
        <v>2.2400000000000002</v>
      </c>
      <c r="I183" s="240"/>
      <c r="J183" s="235"/>
      <c r="K183" s="235"/>
      <c r="L183" s="241"/>
      <c r="M183" s="242"/>
      <c r="N183" s="243"/>
      <c r="O183" s="243"/>
      <c r="P183" s="243"/>
      <c r="Q183" s="243"/>
      <c r="R183" s="243"/>
      <c r="S183" s="243"/>
      <c r="T183" s="24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5" t="s">
        <v>148</v>
      </c>
      <c r="AU183" s="245" t="s">
        <v>87</v>
      </c>
      <c r="AV183" s="13" t="s">
        <v>87</v>
      </c>
      <c r="AW183" s="13" t="s">
        <v>32</v>
      </c>
      <c r="AX183" s="13" t="s">
        <v>85</v>
      </c>
      <c r="AY183" s="245" t="s">
        <v>140</v>
      </c>
    </row>
    <row r="184" s="14" customFormat="1">
      <c r="A184" s="14"/>
      <c r="B184" s="246"/>
      <c r="C184" s="247"/>
      <c r="D184" s="236" t="s">
        <v>148</v>
      </c>
      <c r="E184" s="248" t="s">
        <v>1</v>
      </c>
      <c r="F184" s="249" t="s">
        <v>493</v>
      </c>
      <c r="G184" s="247"/>
      <c r="H184" s="248" t="s">
        <v>1</v>
      </c>
      <c r="I184" s="250"/>
      <c r="J184" s="247"/>
      <c r="K184" s="247"/>
      <c r="L184" s="251"/>
      <c r="M184" s="252"/>
      <c r="N184" s="253"/>
      <c r="O184" s="253"/>
      <c r="P184" s="253"/>
      <c r="Q184" s="253"/>
      <c r="R184" s="253"/>
      <c r="S184" s="253"/>
      <c r="T184" s="25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5" t="s">
        <v>148</v>
      </c>
      <c r="AU184" s="255" t="s">
        <v>87</v>
      </c>
      <c r="AV184" s="14" t="s">
        <v>85</v>
      </c>
      <c r="AW184" s="14" t="s">
        <v>32</v>
      </c>
      <c r="AX184" s="14" t="s">
        <v>77</v>
      </c>
      <c r="AY184" s="255" t="s">
        <v>140</v>
      </c>
    </row>
    <row r="185" s="2" customFormat="1" ht="16.5" customHeight="1">
      <c r="A185" s="39"/>
      <c r="B185" s="40"/>
      <c r="C185" s="278" t="s">
        <v>244</v>
      </c>
      <c r="D185" s="278" t="s">
        <v>189</v>
      </c>
      <c r="E185" s="279" t="s">
        <v>527</v>
      </c>
      <c r="F185" s="280" t="s">
        <v>528</v>
      </c>
      <c r="G185" s="281" t="s">
        <v>192</v>
      </c>
      <c r="H185" s="282">
        <v>4.4800000000000004</v>
      </c>
      <c r="I185" s="283"/>
      <c r="J185" s="284">
        <f>ROUND(I185*H185,2)</f>
        <v>0</v>
      </c>
      <c r="K185" s="285"/>
      <c r="L185" s="286"/>
      <c r="M185" s="287" t="s">
        <v>1</v>
      </c>
      <c r="N185" s="288" t="s">
        <v>42</v>
      </c>
      <c r="O185" s="92"/>
      <c r="P185" s="230">
        <f>O185*H185</f>
        <v>0</v>
      </c>
      <c r="Q185" s="230">
        <v>1</v>
      </c>
      <c r="R185" s="230">
        <f>Q185*H185</f>
        <v>4.4800000000000004</v>
      </c>
      <c r="S185" s="230">
        <v>0</v>
      </c>
      <c r="T185" s="231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2" t="s">
        <v>188</v>
      </c>
      <c r="AT185" s="232" t="s">
        <v>189</v>
      </c>
      <c r="AU185" s="232" t="s">
        <v>87</v>
      </c>
      <c r="AY185" s="18" t="s">
        <v>140</v>
      </c>
      <c r="BE185" s="233">
        <f>IF(N185="základní",J185,0)</f>
        <v>0</v>
      </c>
      <c r="BF185" s="233">
        <f>IF(N185="snížená",J185,0)</f>
        <v>0</v>
      </c>
      <c r="BG185" s="233">
        <f>IF(N185="zákl. přenesená",J185,0)</f>
        <v>0</v>
      </c>
      <c r="BH185" s="233">
        <f>IF(N185="sníž. přenesená",J185,0)</f>
        <v>0</v>
      </c>
      <c r="BI185" s="233">
        <f>IF(N185="nulová",J185,0)</f>
        <v>0</v>
      </c>
      <c r="BJ185" s="18" t="s">
        <v>85</v>
      </c>
      <c r="BK185" s="233">
        <f>ROUND(I185*H185,2)</f>
        <v>0</v>
      </c>
      <c r="BL185" s="18" t="s">
        <v>146</v>
      </c>
      <c r="BM185" s="232" t="s">
        <v>539</v>
      </c>
    </row>
    <row r="186" s="13" customFormat="1">
      <c r="A186" s="13"/>
      <c r="B186" s="234"/>
      <c r="C186" s="235"/>
      <c r="D186" s="236" t="s">
        <v>148</v>
      </c>
      <c r="E186" s="235"/>
      <c r="F186" s="238" t="s">
        <v>540</v>
      </c>
      <c r="G186" s="235"/>
      <c r="H186" s="239">
        <v>4.4800000000000004</v>
      </c>
      <c r="I186" s="240"/>
      <c r="J186" s="235"/>
      <c r="K186" s="235"/>
      <c r="L186" s="241"/>
      <c r="M186" s="242"/>
      <c r="N186" s="243"/>
      <c r="O186" s="243"/>
      <c r="P186" s="243"/>
      <c r="Q186" s="243"/>
      <c r="R186" s="243"/>
      <c r="S186" s="243"/>
      <c r="T186" s="24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5" t="s">
        <v>148</v>
      </c>
      <c r="AU186" s="245" t="s">
        <v>87</v>
      </c>
      <c r="AV186" s="13" t="s">
        <v>87</v>
      </c>
      <c r="AW186" s="13" t="s">
        <v>4</v>
      </c>
      <c r="AX186" s="13" t="s">
        <v>85</v>
      </c>
      <c r="AY186" s="245" t="s">
        <v>140</v>
      </c>
    </row>
    <row r="187" s="2" customFormat="1" ht="24.15" customHeight="1">
      <c r="A187" s="39"/>
      <c r="B187" s="40"/>
      <c r="C187" s="220" t="s">
        <v>248</v>
      </c>
      <c r="D187" s="220" t="s">
        <v>142</v>
      </c>
      <c r="E187" s="221" t="s">
        <v>541</v>
      </c>
      <c r="F187" s="222" t="s">
        <v>542</v>
      </c>
      <c r="G187" s="223" t="s">
        <v>162</v>
      </c>
      <c r="H187" s="224">
        <v>61.609999999999999</v>
      </c>
      <c r="I187" s="225"/>
      <c r="J187" s="226">
        <f>ROUND(I187*H187,2)</f>
        <v>0</v>
      </c>
      <c r="K187" s="227"/>
      <c r="L187" s="45"/>
      <c r="M187" s="228" t="s">
        <v>1</v>
      </c>
      <c r="N187" s="229" t="s">
        <v>42</v>
      </c>
      <c r="O187" s="92"/>
      <c r="P187" s="230">
        <f>O187*H187</f>
        <v>0</v>
      </c>
      <c r="Q187" s="230">
        <v>0</v>
      </c>
      <c r="R187" s="230">
        <f>Q187*H187</f>
        <v>0</v>
      </c>
      <c r="S187" s="230">
        <v>0</v>
      </c>
      <c r="T187" s="231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2" t="s">
        <v>146</v>
      </c>
      <c r="AT187" s="232" t="s">
        <v>142</v>
      </c>
      <c r="AU187" s="232" t="s">
        <v>87</v>
      </c>
      <c r="AY187" s="18" t="s">
        <v>140</v>
      </c>
      <c r="BE187" s="233">
        <f>IF(N187="základní",J187,0)</f>
        <v>0</v>
      </c>
      <c r="BF187" s="233">
        <f>IF(N187="snížená",J187,0)</f>
        <v>0</v>
      </c>
      <c r="BG187" s="233">
        <f>IF(N187="zákl. přenesená",J187,0)</f>
        <v>0</v>
      </c>
      <c r="BH187" s="233">
        <f>IF(N187="sníž. přenesená",J187,0)</f>
        <v>0</v>
      </c>
      <c r="BI187" s="233">
        <f>IF(N187="nulová",J187,0)</f>
        <v>0</v>
      </c>
      <c r="BJ187" s="18" t="s">
        <v>85</v>
      </c>
      <c r="BK187" s="233">
        <f>ROUND(I187*H187,2)</f>
        <v>0</v>
      </c>
      <c r="BL187" s="18" t="s">
        <v>146</v>
      </c>
      <c r="BM187" s="232" t="s">
        <v>543</v>
      </c>
    </row>
    <row r="188" s="13" customFormat="1">
      <c r="A188" s="13"/>
      <c r="B188" s="234"/>
      <c r="C188" s="235"/>
      <c r="D188" s="236" t="s">
        <v>148</v>
      </c>
      <c r="E188" s="237" t="s">
        <v>1</v>
      </c>
      <c r="F188" s="238" t="s">
        <v>544</v>
      </c>
      <c r="G188" s="235"/>
      <c r="H188" s="239">
        <v>61.609999999999999</v>
      </c>
      <c r="I188" s="240"/>
      <c r="J188" s="235"/>
      <c r="K188" s="235"/>
      <c r="L188" s="241"/>
      <c r="M188" s="242"/>
      <c r="N188" s="243"/>
      <c r="O188" s="243"/>
      <c r="P188" s="243"/>
      <c r="Q188" s="243"/>
      <c r="R188" s="243"/>
      <c r="S188" s="243"/>
      <c r="T188" s="24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5" t="s">
        <v>148</v>
      </c>
      <c r="AU188" s="245" t="s">
        <v>87</v>
      </c>
      <c r="AV188" s="13" t="s">
        <v>87</v>
      </c>
      <c r="AW188" s="13" t="s">
        <v>32</v>
      </c>
      <c r="AX188" s="13" t="s">
        <v>85</v>
      </c>
      <c r="AY188" s="245" t="s">
        <v>140</v>
      </c>
    </row>
    <row r="189" s="14" customFormat="1">
      <c r="A189" s="14"/>
      <c r="B189" s="246"/>
      <c r="C189" s="247"/>
      <c r="D189" s="236" t="s">
        <v>148</v>
      </c>
      <c r="E189" s="248" t="s">
        <v>1</v>
      </c>
      <c r="F189" s="249" t="s">
        <v>493</v>
      </c>
      <c r="G189" s="247"/>
      <c r="H189" s="248" t="s">
        <v>1</v>
      </c>
      <c r="I189" s="250"/>
      <c r="J189" s="247"/>
      <c r="K189" s="247"/>
      <c r="L189" s="251"/>
      <c r="M189" s="252"/>
      <c r="N189" s="253"/>
      <c r="O189" s="253"/>
      <c r="P189" s="253"/>
      <c r="Q189" s="253"/>
      <c r="R189" s="253"/>
      <c r="S189" s="253"/>
      <c r="T189" s="25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5" t="s">
        <v>148</v>
      </c>
      <c r="AU189" s="255" t="s">
        <v>87</v>
      </c>
      <c r="AV189" s="14" t="s">
        <v>85</v>
      </c>
      <c r="AW189" s="14" t="s">
        <v>32</v>
      </c>
      <c r="AX189" s="14" t="s">
        <v>77</v>
      </c>
      <c r="AY189" s="255" t="s">
        <v>140</v>
      </c>
    </row>
    <row r="190" s="2" customFormat="1" ht="16.5" customHeight="1">
      <c r="A190" s="39"/>
      <c r="B190" s="40"/>
      <c r="C190" s="278" t="s">
        <v>252</v>
      </c>
      <c r="D190" s="278" t="s">
        <v>189</v>
      </c>
      <c r="E190" s="279" t="s">
        <v>545</v>
      </c>
      <c r="F190" s="280" t="s">
        <v>546</v>
      </c>
      <c r="G190" s="281" t="s">
        <v>192</v>
      </c>
      <c r="H190" s="282">
        <v>123.22</v>
      </c>
      <c r="I190" s="283"/>
      <c r="J190" s="284">
        <f>ROUND(I190*H190,2)</f>
        <v>0</v>
      </c>
      <c r="K190" s="285"/>
      <c r="L190" s="286"/>
      <c r="M190" s="287" t="s">
        <v>1</v>
      </c>
      <c r="N190" s="288" t="s">
        <v>42</v>
      </c>
      <c r="O190" s="92"/>
      <c r="P190" s="230">
        <f>O190*H190</f>
        <v>0</v>
      </c>
      <c r="Q190" s="230">
        <v>1</v>
      </c>
      <c r="R190" s="230">
        <f>Q190*H190</f>
        <v>123.22</v>
      </c>
      <c r="S190" s="230">
        <v>0</v>
      </c>
      <c r="T190" s="231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2" t="s">
        <v>188</v>
      </c>
      <c r="AT190" s="232" t="s">
        <v>189</v>
      </c>
      <c r="AU190" s="232" t="s">
        <v>87</v>
      </c>
      <c r="AY190" s="18" t="s">
        <v>140</v>
      </c>
      <c r="BE190" s="233">
        <f>IF(N190="základní",J190,0)</f>
        <v>0</v>
      </c>
      <c r="BF190" s="233">
        <f>IF(N190="snížená",J190,0)</f>
        <v>0</v>
      </c>
      <c r="BG190" s="233">
        <f>IF(N190="zákl. přenesená",J190,0)</f>
        <v>0</v>
      </c>
      <c r="BH190" s="233">
        <f>IF(N190="sníž. přenesená",J190,0)</f>
        <v>0</v>
      </c>
      <c r="BI190" s="233">
        <f>IF(N190="nulová",J190,0)</f>
        <v>0</v>
      </c>
      <c r="BJ190" s="18" t="s">
        <v>85</v>
      </c>
      <c r="BK190" s="233">
        <f>ROUND(I190*H190,2)</f>
        <v>0</v>
      </c>
      <c r="BL190" s="18" t="s">
        <v>146</v>
      </c>
      <c r="BM190" s="232" t="s">
        <v>547</v>
      </c>
    </row>
    <row r="191" s="13" customFormat="1">
      <c r="A191" s="13"/>
      <c r="B191" s="234"/>
      <c r="C191" s="235"/>
      <c r="D191" s="236" t="s">
        <v>148</v>
      </c>
      <c r="E191" s="235"/>
      <c r="F191" s="238" t="s">
        <v>548</v>
      </c>
      <c r="G191" s="235"/>
      <c r="H191" s="239">
        <v>123.22</v>
      </c>
      <c r="I191" s="240"/>
      <c r="J191" s="235"/>
      <c r="K191" s="235"/>
      <c r="L191" s="241"/>
      <c r="M191" s="242"/>
      <c r="N191" s="243"/>
      <c r="O191" s="243"/>
      <c r="P191" s="243"/>
      <c r="Q191" s="243"/>
      <c r="R191" s="243"/>
      <c r="S191" s="243"/>
      <c r="T191" s="24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5" t="s">
        <v>148</v>
      </c>
      <c r="AU191" s="245" t="s">
        <v>87</v>
      </c>
      <c r="AV191" s="13" t="s">
        <v>87</v>
      </c>
      <c r="AW191" s="13" t="s">
        <v>4</v>
      </c>
      <c r="AX191" s="13" t="s">
        <v>85</v>
      </c>
      <c r="AY191" s="245" t="s">
        <v>140</v>
      </c>
    </row>
    <row r="192" s="2" customFormat="1" ht="37.8" customHeight="1">
      <c r="A192" s="39"/>
      <c r="B192" s="40"/>
      <c r="C192" s="220" t="s">
        <v>7</v>
      </c>
      <c r="D192" s="220" t="s">
        <v>142</v>
      </c>
      <c r="E192" s="221" t="s">
        <v>224</v>
      </c>
      <c r="F192" s="222" t="s">
        <v>225</v>
      </c>
      <c r="G192" s="223" t="s">
        <v>145</v>
      </c>
      <c r="H192" s="224">
        <v>570</v>
      </c>
      <c r="I192" s="225"/>
      <c r="J192" s="226">
        <f>ROUND(I192*H192,2)</f>
        <v>0</v>
      </c>
      <c r="K192" s="227"/>
      <c r="L192" s="45"/>
      <c r="M192" s="228" t="s">
        <v>1</v>
      </c>
      <c r="N192" s="229" t="s">
        <v>42</v>
      </c>
      <c r="O192" s="92"/>
      <c r="P192" s="230">
        <f>O192*H192</f>
        <v>0</v>
      </c>
      <c r="Q192" s="230">
        <v>0</v>
      </c>
      <c r="R192" s="230">
        <f>Q192*H192</f>
        <v>0</v>
      </c>
      <c r="S192" s="230">
        <v>0</v>
      </c>
      <c r="T192" s="23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2" t="s">
        <v>146</v>
      </c>
      <c r="AT192" s="232" t="s">
        <v>142</v>
      </c>
      <c r="AU192" s="232" t="s">
        <v>87</v>
      </c>
      <c r="AY192" s="18" t="s">
        <v>140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18" t="s">
        <v>85</v>
      </c>
      <c r="BK192" s="233">
        <f>ROUND(I192*H192,2)</f>
        <v>0</v>
      </c>
      <c r="BL192" s="18" t="s">
        <v>146</v>
      </c>
      <c r="BM192" s="232" t="s">
        <v>549</v>
      </c>
    </row>
    <row r="193" s="13" customFormat="1">
      <c r="A193" s="13"/>
      <c r="B193" s="234"/>
      <c r="C193" s="235"/>
      <c r="D193" s="236" t="s">
        <v>148</v>
      </c>
      <c r="E193" s="237" t="s">
        <v>1</v>
      </c>
      <c r="F193" s="238" t="s">
        <v>550</v>
      </c>
      <c r="G193" s="235"/>
      <c r="H193" s="239">
        <v>570</v>
      </c>
      <c r="I193" s="240"/>
      <c r="J193" s="235"/>
      <c r="K193" s="235"/>
      <c r="L193" s="241"/>
      <c r="M193" s="242"/>
      <c r="N193" s="243"/>
      <c r="O193" s="243"/>
      <c r="P193" s="243"/>
      <c r="Q193" s="243"/>
      <c r="R193" s="243"/>
      <c r="S193" s="243"/>
      <c r="T193" s="24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5" t="s">
        <v>148</v>
      </c>
      <c r="AU193" s="245" t="s">
        <v>87</v>
      </c>
      <c r="AV193" s="13" t="s">
        <v>87</v>
      </c>
      <c r="AW193" s="13" t="s">
        <v>32</v>
      </c>
      <c r="AX193" s="13" t="s">
        <v>85</v>
      </c>
      <c r="AY193" s="245" t="s">
        <v>140</v>
      </c>
    </row>
    <row r="194" s="2" customFormat="1" ht="24.15" customHeight="1">
      <c r="A194" s="39"/>
      <c r="B194" s="40"/>
      <c r="C194" s="220" t="s">
        <v>260</v>
      </c>
      <c r="D194" s="220" t="s">
        <v>142</v>
      </c>
      <c r="E194" s="221" t="s">
        <v>228</v>
      </c>
      <c r="F194" s="222" t="s">
        <v>229</v>
      </c>
      <c r="G194" s="223" t="s">
        <v>145</v>
      </c>
      <c r="H194" s="224">
        <v>570</v>
      </c>
      <c r="I194" s="225"/>
      <c r="J194" s="226">
        <f>ROUND(I194*H194,2)</f>
        <v>0</v>
      </c>
      <c r="K194" s="227"/>
      <c r="L194" s="45"/>
      <c r="M194" s="228" t="s">
        <v>1</v>
      </c>
      <c r="N194" s="229" t="s">
        <v>42</v>
      </c>
      <c r="O194" s="92"/>
      <c r="P194" s="230">
        <f>O194*H194</f>
        <v>0</v>
      </c>
      <c r="Q194" s="230">
        <v>0</v>
      </c>
      <c r="R194" s="230">
        <f>Q194*H194</f>
        <v>0</v>
      </c>
      <c r="S194" s="230">
        <v>0</v>
      </c>
      <c r="T194" s="231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2" t="s">
        <v>146</v>
      </c>
      <c r="AT194" s="232" t="s">
        <v>142</v>
      </c>
      <c r="AU194" s="232" t="s">
        <v>87</v>
      </c>
      <c r="AY194" s="18" t="s">
        <v>140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18" t="s">
        <v>85</v>
      </c>
      <c r="BK194" s="233">
        <f>ROUND(I194*H194,2)</f>
        <v>0</v>
      </c>
      <c r="BL194" s="18" t="s">
        <v>146</v>
      </c>
      <c r="BM194" s="232" t="s">
        <v>551</v>
      </c>
    </row>
    <row r="195" s="2" customFormat="1" ht="16.5" customHeight="1">
      <c r="A195" s="39"/>
      <c r="B195" s="40"/>
      <c r="C195" s="278" t="s">
        <v>265</v>
      </c>
      <c r="D195" s="278" t="s">
        <v>189</v>
      </c>
      <c r="E195" s="279" t="s">
        <v>232</v>
      </c>
      <c r="F195" s="280" t="s">
        <v>233</v>
      </c>
      <c r="G195" s="281" t="s">
        <v>234</v>
      </c>
      <c r="H195" s="282">
        <v>22.800000000000001</v>
      </c>
      <c r="I195" s="283"/>
      <c r="J195" s="284">
        <f>ROUND(I195*H195,2)</f>
        <v>0</v>
      </c>
      <c r="K195" s="285"/>
      <c r="L195" s="286"/>
      <c r="M195" s="287" t="s">
        <v>1</v>
      </c>
      <c r="N195" s="288" t="s">
        <v>42</v>
      </c>
      <c r="O195" s="92"/>
      <c r="P195" s="230">
        <f>O195*H195</f>
        <v>0</v>
      </c>
      <c r="Q195" s="230">
        <v>0.001</v>
      </c>
      <c r="R195" s="230">
        <f>Q195*H195</f>
        <v>0.022800000000000001</v>
      </c>
      <c r="S195" s="230">
        <v>0</v>
      </c>
      <c r="T195" s="231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2" t="s">
        <v>188</v>
      </c>
      <c r="AT195" s="232" t="s">
        <v>189</v>
      </c>
      <c r="AU195" s="232" t="s">
        <v>87</v>
      </c>
      <c r="AY195" s="18" t="s">
        <v>140</v>
      </c>
      <c r="BE195" s="233">
        <f>IF(N195="základní",J195,0)</f>
        <v>0</v>
      </c>
      <c r="BF195" s="233">
        <f>IF(N195="snížená",J195,0)</f>
        <v>0</v>
      </c>
      <c r="BG195" s="233">
        <f>IF(N195="zákl. přenesená",J195,0)</f>
        <v>0</v>
      </c>
      <c r="BH195" s="233">
        <f>IF(N195="sníž. přenesená",J195,0)</f>
        <v>0</v>
      </c>
      <c r="BI195" s="233">
        <f>IF(N195="nulová",J195,0)</f>
        <v>0</v>
      </c>
      <c r="BJ195" s="18" t="s">
        <v>85</v>
      </c>
      <c r="BK195" s="233">
        <f>ROUND(I195*H195,2)</f>
        <v>0</v>
      </c>
      <c r="BL195" s="18" t="s">
        <v>146</v>
      </c>
      <c r="BM195" s="232" t="s">
        <v>552</v>
      </c>
    </row>
    <row r="196" s="13" customFormat="1">
      <c r="A196" s="13"/>
      <c r="B196" s="234"/>
      <c r="C196" s="235"/>
      <c r="D196" s="236" t="s">
        <v>148</v>
      </c>
      <c r="E196" s="235"/>
      <c r="F196" s="238" t="s">
        <v>553</v>
      </c>
      <c r="G196" s="235"/>
      <c r="H196" s="239">
        <v>22.800000000000001</v>
      </c>
      <c r="I196" s="240"/>
      <c r="J196" s="235"/>
      <c r="K196" s="235"/>
      <c r="L196" s="241"/>
      <c r="M196" s="242"/>
      <c r="N196" s="243"/>
      <c r="O196" s="243"/>
      <c r="P196" s="243"/>
      <c r="Q196" s="243"/>
      <c r="R196" s="243"/>
      <c r="S196" s="243"/>
      <c r="T196" s="24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5" t="s">
        <v>148</v>
      </c>
      <c r="AU196" s="245" t="s">
        <v>87</v>
      </c>
      <c r="AV196" s="13" t="s">
        <v>87</v>
      </c>
      <c r="AW196" s="13" t="s">
        <v>4</v>
      </c>
      <c r="AX196" s="13" t="s">
        <v>85</v>
      </c>
      <c r="AY196" s="245" t="s">
        <v>140</v>
      </c>
    </row>
    <row r="197" s="2" customFormat="1" ht="24.15" customHeight="1">
      <c r="A197" s="39"/>
      <c r="B197" s="40"/>
      <c r="C197" s="220" t="s">
        <v>270</v>
      </c>
      <c r="D197" s="220" t="s">
        <v>142</v>
      </c>
      <c r="E197" s="221" t="s">
        <v>238</v>
      </c>
      <c r="F197" s="222" t="s">
        <v>239</v>
      </c>
      <c r="G197" s="223" t="s">
        <v>145</v>
      </c>
      <c r="H197" s="224">
        <v>2744.1599999999999</v>
      </c>
      <c r="I197" s="225"/>
      <c r="J197" s="226">
        <f>ROUND(I197*H197,2)</f>
        <v>0</v>
      </c>
      <c r="K197" s="227"/>
      <c r="L197" s="45"/>
      <c r="M197" s="228" t="s">
        <v>1</v>
      </c>
      <c r="N197" s="229" t="s">
        <v>42</v>
      </c>
      <c r="O197" s="92"/>
      <c r="P197" s="230">
        <f>O197*H197</f>
        <v>0</v>
      </c>
      <c r="Q197" s="230">
        <v>0</v>
      </c>
      <c r="R197" s="230">
        <f>Q197*H197</f>
        <v>0</v>
      </c>
      <c r="S197" s="230">
        <v>0</v>
      </c>
      <c r="T197" s="231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2" t="s">
        <v>146</v>
      </c>
      <c r="AT197" s="232" t="s">
        <v>142</v>
      </c>
      <c r="AU197" s="232" t="s">
        <v>87</v>
      </c>
      <c r="AY197" s="18" t="s">
        <v>140</v>
      </c>
      <c r="BE197" s="233">
        <f>IF(N197="základní",J197,0)</f>
        <v>0</v>
      </c>
      <c r="BF197" s="233">
        <f>IF(N197="snížená",J197,0)</f>
        <v>0</v>
      </c>
      <c r="BG197" s="233">
        <f>IF(N197="zákl. přenesená",J197,0)</f>
        <v>0</v>
      </c>
      <c r="BH197" s="233">
        <f>IF(N197="sníž. přenesená",J197,0)</f>
        <v>0</v>
      </c>
      <c r="BI197" s="233">
        <f>IF(N197="nulová",J197,0)</f>
        <v>0</v>
      </c>
      <c r="BJ197" s="18" t="s">
        <v>85</v>
      </c>
      <c r="BK197" s="233">
        <f>ROUND(I197*H197,2)</f>
        <v>0</v>
      </c>
      <c r="BL197" s="18" t="s">
        <v>146</v>
      </c>
      <c r="BM197" s="232" t="s">
        <v>554</v>
      </c>
    </row>
    <row r="198" s="13" customFormat="1">
      <c r="A198" s="13"/>
      <c r="B198" s="234"/>
      <c r="C198" s="235"/>
      <c r="D198" s="236" t="s">
        <v>148</v>
      </c>
      <c r="E198" s="237" t="s">
        <v>1</v>
      </c>
      <c r="F198" s="238" t="s">
        <v>555</v>
      </c>
      <c r="G198" s="235"/>
      <c r="H198" s="239">
        <v>403.69999999999999</v>
      </c>
      <c r="I198" s="240"/>
      <c r="J198" s="235"/>
      <c r="K198" s="235"/>
      <c r="L198" s="241"/>
      <c r="M198" s="242"/>
      <c r="N198" s="243"/>
      <c r="O198" s="243"/>
      <c r="P198" s="243"/>
      <c r="Q198" s="243"/>
      <c r="R198" s="243"/>
      <c r="S198" s="243"/>
      <c r="T198" s="24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5" t="s">
        <v>148</v>
      </c>
      <c r="AU198" s="245" t="s">
        <v>87</v>
      </c>
      <c r="AV198" s="13" t="s">
        <v>87</v>
      </c>
      <c r="AW198" s="13" t="s">
        <v>32</v>
      </c>
      <c r="AX198" s="13" t="s">
        <v>77</v>
      </c>
      <c r="AY198" s="245" t="s">
        <v>140</v>
      </c>
    </row>
    <row r="199" s="15" customFormat="1">
      <c r="A199" s="15"/>
      <c r="B199" s="256"/>
      <c r="C199" s="257"/>
      <c r="D199" s="236" t="s">
        <v>148</v>
      </c>
      <c r="E199" s="258" t="s">
        <v>1</v>
      </c>
      <c r="F199" s="259" t="s">
        <v>166</v>
      </c>
      <c r="G199" s="257"/>
      <c r="H199" s="260">
        <v>403.69999999999999</v>
      </c>
      <c r="I199" s="261"/>
      <c r="J199" s="257"/>
      <c r="K199" s="257"/>
      <c r="L199" s="262"/>
      <c r="M199" s="263"/>
      <c r="N199" s="264"/>
      <c r="O199" s="264"/>
      <c r="P199" s="264"/>
      <c r="Q199" s="264"/>
      <c r="R199" s="264"/>
      <c r="S199" s="264"/>
      <c r="T199" s="26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6" t="s">
        <v>148</v>
      </c>
      <c r="AU199" s="266" t="s">
        <v>87</v>
      </c>
      <c r="AV199" s="15" t="s">
        <v>155</v>
      </c>
      <c r="AW199" s="15" t="s">
        <v>32</v>
      </c>
      <c r="AX199" s="15" t="s">
        <v>77</v>
      </c>
      <c r="AY199" s="266" t="s">
        <v>140</v>
      </c>
    </row>
    <row r="200" s="14" customFormat="1">
      <c r="A200" s="14"/>
      <c r="B200" s="246"/>
      <c r="C200" s="247"/>
      <c r="D200" s="236" t="s">
        <v>148</v>
      </c>
      <c r="E200" s="248" t="s">
        <v>1</v>
      </c>
      <c r="F200" s="249" t="s">
        <v>164</v>
      </c>
      <c r="G200" s="247"/>
      <c r="H200" s="248" t="s">
        <v>1</v>
      </c>
      <c r="I200" s="250"/>
      <c r="J200" s="247"/>
      <c r="K200" s="247"/>
      <c r="L200" s="251"/>
      <c r="M200" s="252"/>
      <c r="N200" s="253"/>
      <c r="O200" s="253"/>
      <c r="P200" s="253"/>
      <c r="Q200" s="253"/>
      <c r="R200" s="253"/>
      <c r="S200" s="253"/>
      <c r="T200" s="25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5" t="s">
        <v>148</v>
      </c>
      <c r="AU200" s="255" t="s">
        <v>87</v>
      </c>
      <c r="AV200" s="14" t="s">
        <v>85</v>
      </c>
      <c r="AW200" s="14" t="s">
        <v>32</v>
      </c>
      <c r="AX200" s="14" t="s">
        <v>77</v>
      </c>
      <c r="AY200" s="255" t="s">
        <v>140</v>
      </c>
    </row>
    <row r="201" s="13" customFormat="1">
      <c r="A201" s="13"/>
      <c r="B201" s="234"/>
      <c r="C201" s="235"/>
      <c r="D201" s="236" t="s">
        <v>148</v>
      </c>
      <c r="E201" s="237" t="s">
        <v>1</v>
      </c>
      <c r="F201" s="238" t="s">
        <v>556</v>
      </c>
      <c r="G201" s="235"/>
      <c r="H201" s="239">
        <v>2340.46</v>
      </c>
      <c r="I201" s="240"/>
      <c r="J201" s="235"/>
      <c r="K201" s="235"/>
      <c r="L201" s="241"/>
      <c r="M201" s="242"/>
      <c r="N201" s="243"/>
      <c r="O201" s="243"/>
      <c r="P201" s="243"/>
      <c r="Q201" s="243"/>
      <c r="R201" s="243"/>
      <c r="S201" s="243"/>
      <c r="T201" s="24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5" t="s">
        <v>148</v>
      </c>
      <c r="AU201" s="245" t="s">
        <v>87</v>
      </c>
      <c r="AV201" s="13" t="s">
        <v>87</v>
      </c>
      <c r="AW201" s="13" t="s">
        <v>32</v>
      </c>
      <c r="AX201" s="13" t="s">
        <v>77</v>
      </c>
      <c r="AY201" s="245" t="s">
        <v>140</v>
      </c>
    </row>
    <row r="202" s="15" customFormat="1">
      <c r="A202" s="15"/>
      <c r="B202" s="256"/>
      <c r="C202" s="257"/>
      <c r="D202" s="236" t="s">
        <v>148</v>
      </c>
      <c r="E202" s="258" t="s">
        <v>1</v>
      </c>
      <c r="F202" s="259" t="s">
        <v>166</v>
      </c>
      <c r="G202" s="257"/>
      <c r="H202" s="260">
        <v>2340.46</v>
      </c>
      <c r="I202" s="261"/>
      <c r="J202" s="257"/>
      <c r="K202" s="257"/>
      <c r="L202" s="262"/>
      <c r="M202" s="263"/>
      <c r="N202" s="264"/>
      <c r="O202" s="264"/>
      <c r="P202" s="264"/>
      <c r="Q202" s="264"/>
      <c r="R202" s="264"/>
      <c r="S202" s="264"/>
      <c r="T202" s="26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6" t="s">
        <v>148</v>
      </c>
      <c r="AU202" s="266" t="s">
        <v>87</v>
      </c>
      <c r="AV202" s="15" t="s">
        <v>155</v>
      </c>
      <c r="AW202" s="15" t="s">
        <v>32</v>
      </c>
      <c r="AX202" s="15" t="s">
        <v>77</v>
      </c>
      <c r="AY202" s="266" t="s">
        <v>140</v>
      </c>
    </row>
    <row r="203" s="16" customFormat="1">
      <c r="A203" s="16"/>
      <c r="B203" s="267"/>
      <c r="C203" s="268"/>
      <c r="D203" s="236" t="s">
        <v>148</v>
      </c>
      <c r="E203" s="269" t="s">
        <v>1</v>
      </c>
      <c r="F203" s="270" t="s">
        <v>171</v>
      </c>
      <c r="G203" s="268"/>
      <c r="H203" s="271">
        <v>2744.1599999999999</v>
      </c>
      <c r="I203" s="272"/>
      <c r="J203" s="268"/>
      <c r="K203" s="268"/>
      <c r="L203" s="273"/>
      <c r="M203" s="274"/>
      <c r="N203" s="275"/>
      <c r="O203" s="275"/>
      <c r="P203" s="275"/>
      <c r="Q203" s="275"/>
      <c r="R203" s="275"/>
      <c r="S203" s="275"/>
      <c r="T203" s="276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T203" s="277" t="s">
        <v>148</v>
      </c>
      <c r="AU203" s="277" t="s">
        <v>87</v>
      </c>
      <c r="AV203" s="16" t="s">
        <v>146</v>
      </c>
      <c r="AW203" s="16" t="s">
        <v>32</v>
      </c>
      <c r="AX203" s="16" t="s">
        <v>85</v>
      </c>
      <c r="AY203" s="277" t="s">
        <v>140</v>
      </c>
    </row>
    <row r="204" s="14" customFormat="1">
      <c r="A204" s="14"/>
      <c r="B204" s="246"/>
      <c r="C204" s="247"/>
      <c r="D204" s="236" t="s">
        <v>148</v>
      </c>
      <c r="E204" s="248" t="s">
        <v>1</v>
      </c>
      <c r="F204" s="249" t="s">
        <v>493</v>
      </c>
      <c r="G204" s="247"/>
      <c r="H204" s="248" t="s">
        <v>1</v>
      </c>
      <c r="I204" s="250"/>
      <c r="J204" s="247"/>
      <c r="K204" s="247"/>
      <c r="L204" s="251"/>
      <c r="M204" s="252"/>
      <c r="N204" s="253"/>
      <c r="O204" s="253"/>
      <c r="P204" s="253"/>
      <c r="Q204" s="253"/>
      <c r="R204" s="253"/>
      <c r="S204" s="253"/>
      <c r="T204" s="25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5" t="s">
        <v>148</v>
      </c>
      <c r="AU204" s="255" t="s">
        <v>87</v>
      </c>
      <c r="AV204" s="14" t="s">
        <v>85</v>
      </c>
      <c r="AW204" s="14" t="s">
        <v>32</v>
      </c>
      <c r="AX204" s="14" t="s">
        <v>77</v>
      </c>
      <c r="AY204" s="255" t="s">
        <v>140</v>
      </c>
    </row>
    <row r="205" s="2" customFormat="1" ht="24.15" customHeight="1">
      <c r="A205" s="39"/>
      <c r="B205" s="40"/>
      <c r="C205" s="220" t="s">
        <v>276</v>
      </c>
      <c r="D205" s="220" t="s">
        <v>142</v>
      </c>
      <c r="E205" s="221" t="s">
        <v>245</v>
      </c>
      <c r="F205" s="222" t="s">
        <v>246</v>
      </c>
      <c r="G205" s="223" t="s">
        <v>145</v>
      </c>
      <c r="H205" s="224">
        <v>570</v>
      </c>
      <c r="I205" s="225"/>
      <c r="J205" s="226">
        <f>ROUND(I205*H205,2)</f>
        <v>0</v>
      </c>
      <c r="K205" s="227"/>
      <c r="L205" s="45"/>
      <c r="M205" s="228" t="s">
        <v>1</v>
      </c>
      <c r="N205" s="229" t="s">
        <v>42</v>
      </c>
      <c r="O205" s="92"/>
      <c r="P205" s="230">
        <f>O205*H205</f>
        <v>0</v>
      </c>
      <c r="Q205" s="230">
        <v>0</v>
      </c>
      <c r="R205" s="230">
        <f>Q205*H205</f>
        <v>0</v>
      </c>
      <c r="S205" s="230">
        <v>0</v>
      </c>
      <c r="T205" s="231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2" t="s">
        <v>146</v>
      </c>
      <c r="AT205" s="232" t="s">
        <v>142</v>
      </c>
      <c r="AU205" s="232" t="s">
        <v>87</v>
      </c>
      <c r="AY205" s="18" t="s">
        <v>140</v>
      </c>
      <c r="BE205" s="233">
        <f>IF(N205="základní",J205,0)</f>
        <v>0</v>
      </c>
      <c r="BF205" s="233">
        <f>IF(N205="snížená",J205,0)</f>
        <v>0</v>
      </c>
      <c r="BG205" s="233">
        <f>IF(N205="zákl. přenesená",J205,0)</f>
        <v>0</v>
      </c>
      <c r="BH205" s="233">
        <f>IF(N205="sníž. přenesená",J205,0)</f>
        <v>0</v>
      </c>
      <c r="BI205" s="233">
        <f>IF(N205="nulová",J205,0)</f>
        <v>0</v>
      </c>
      <c r="BJ205" s="18" t="s">
        <v>85</v>
      </c>
      <c r="BK205" s="233">
        <f>ROUND(I205*H205,2)</f>
        <v>0</v>
      </c>
      <c r="BL205" s="18" t="s">
        <v>146</v>
      </c>
      <c r="BM205" s="232" t="s">
        <v>557</v>
      </c>
    </row>
    <row r="206" s="2" customFormat="1" ht="16.5" customHeight="1">
      <c r="A206" s="39"/>
      <c r="B206" s="40"/>
      <c r="C206" s="220" t="s">
        <v>282</v>
      </c>
      <c r="D206" s="220" t="s">
        <v>142</v>
      </c>
      <c r="E206" s="221" t="s">
        <v>249</v>
      </c>
      <c r="F206" s="222" t="s">
        <v>250</v>
      </c>
      <c r="G206" s="223" t="s">
        <v>145</v>
      </c>
      <c r="H206" s="224">
        <v>570</v>
      </c>
      <c r="I206" s="225"/>
      <c r="J206" s="226">
        <f>ROUND(I206*H206,2)</f>
        <v>0</v>
      </c>
      <c r="K206" s="227"/>
      <c r="L206" s="45"/>
      <c r="M206" s="228" t="s">
        <v>1</v>
      </c>
      <c r="N206" s="229" t="s">
        <v>42</v>
      </c>
      <c r="O206" s="92"/>
      <c r="P206" s="230">
        <f>O206*H206</f>
        <v>0</v>
      </c>
      <c r="Q206" s="230">
        <v>0</v>
      </c>
      <c r="R206" s="230">
        <f>Q206*H206</f>
        <v>0</v>
      </c>
      <c r="S206" s="230">
        <v>0</v>
      </c>
      <c r="T206" s="231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2" t="s">
        <v>146</v>
      </c>
      <c r="AT206" s="232" t="s">
        <v>142</v>
      </c>
      <c r="AU206" s="232" t="s">
        <v>87</v>
      </c>
      <c r="AY206" s="18" t="s">
        <v>140</v>
      </c>
      <c r="BE206" s="233">
        <f>IF(N206="základní",J206,0)</f>
        <v>0</v>
      </c>
      <c r="BF206" s="233">
        <f>IF(N206="snížená",J206,0)</f>
        <v>0</v>
      </c>
      <c r="BG206" s="233">
        <f>IF(N206="zákl. přenesená",J206,0)</f>
        <v>0</v>
      </c>
      <c r="BH206" s="233">
        <f>IF(N206="sníž. přenesená",J206,0)</f>
        <v>0</v>
      </c>
      <c r="BI206" s="233">
        <f>IF(N206="nulová",J206,0)</f>
        <v>0</v>
      </c>
      <c r="BJ206" s="18" t="s">
        <v>85</v>
      </c>
      <c r="BK206" s="233">
        <f>ROUND(I206*H206,2)</f>
        <v>0</v>
      </c>
      <c r="BL206" s="18" t="s">
        <v>146</v>
      </c>
      <c r="BM206" s="232" t="s">
        <v>558</v>
      </c>
    </row>
    <row r="207" s="2" customFormat="1" ht="33" customHeight="1">
      <c r="A207" s="39"/>
      <c r="B207" s="40"/>
      <c r="C207" s="220" t="s">
        <v>288</v>
      </c>
      <c r="D207" s="220" t="s">
        <v>142</v>
      </c>
      <c r="E207" s="221" t="s">
        <v>253</v>
      </c>
      <c r="F207" s="222" t="s">
        <v>254</v>
      </c>
      <c r="G207" s="223" t="s">
        <v>145</v>
      </c>
      <c r="H207" s="224">
        <v>570</v>
      </c>
      <c r="I207" s="225"/>
      <c r="J207" s="226">
        <f>ROUND(I207*H207,2)</f>
        <v>0</v>
      </c>
      <c r="K207" s="227"/>
      <c r="L207" s="45"/>
      <c r="M207" s="228" t="s">
        <v>1</v>
      </c>
      <c r="N207" s="229" t="s">
        <v>42</v>
      </c>
      <c r="O207" s="92"/>
      <c r="P207" s="230">
        <f>O207*H207</f>
        <v>0</v>
      </c>
      <c r="Q207" s="230">
        <v>0</v>
      </c>
      <c r="R207" s="230">
        <f>Q207*H207</f>
        <v>0</v>
      </c>
      <c r="S207" s="230">
        <v>0</v>
      </c>
      <c r="T207" s="231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2" t="s">
        <v>146</v>
      </c>
      <c r="AT207" s="232" t="s">
        <v>142</v>
      </c>
      <c r="AU207" s="232" t="s">
        <v>87</v>
      </c>
      <c r="AY207" s="18" t="s">
        <v>140</v>
      </c>
      <c r="BE207" s="233">
        <f>IF(N207="základní",J207,0)</f>
        <v>0</v>
      </c>
      <c r="BF207" s="233">
        <f>IF(N207="snížená",J207,0)</f>
        <v>0</v>
      </c>
      <c r="BG207" s="233">
        <f>IF(N207="zákl. přenesená",J207,0)</f>
        <v>0</v>
      </c>
      <c r="BH207" s="233">
        <f>IF(N207="sníž. přenesená",J207,0)</f>
        <v>0</v>
      </c>
      <c r="BI207" s="233">
        <f>IF(N207="nulová",J207,0)</f>
        <v>0</v>
      </c>
      <c r="BJ207" s="18" t="s">
        <v>85</v>
      </c>
      <c r="BK207" s="233">
        <f>ROUND(I207*H207,2)</f>
        <v>0</v>
      </c>
      <c r="BL207" s="18" t="s">
        <v>146</v>
      </c>
      <c r="BM207" s="232" t="s">
        <v>559</v>
      </c>
    </row>
    <row r="208" s="2" customFormat="1" ht="16.5" customHeight="1">
      <c r="A208" s="39"/>
      <c r="B208" s="40"/>
      <c r="C208" s="220" t="s">
        <v>293</v>
      </c>
      <c r="D208" s="220" t="s">
        <v>142</v>
      </c>
      <c r="E208" s="221" t="s">
        <v>256</v>
      </c>
      <c r="F208" s="222" t="s">
        <v>257</v>
      </c>
      <c r="G208" s="223" t="s">
        <v>145</v>
      </c>
      <c r="H208" s="224">
        <v>570</v>
      </c>
      <c r="I208" s="225"/>
      <c r="J208" s="226">
        <f>ROUND(I208*H208,2)</f>
        <v>0</v>
      </c>
      <c r="K208" s="227"/>
      <c r="L208" s="45"/>
      <c r="M208" s="228" t="s">
        <v>1</v>
      </c>
      <c r="N208" s="229" t="s">
        <v>42</v>
      </c>
      <c r="O208" s="92"/>
      <c r="P208" s="230">
        <f>O208*H208</f>
        <v>0</v>
      </c>
      <c r="Q208" s="230">
        <v>0</v>
      </c>
      <c r="R208" s="230">
        <f>Q208*H208</f>
        <v>0</v>
      </c>
      <c r="S208" s="230">
        <v>0</v>
      </c>
      <c r="T208" s="231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2" t="s">
        <v>146</v>
      </c>
      <c r="AT208" s="232" t="s">
        <v>142</v>
      </c>
      <c r="AU208" s="232" t="s">
        <v>87</v>
      </c>
      <c r="AY208" s="18" t="s">
        <v>140</v>
      </c>
      <c r="BE208" s="233">
        <f>IF(N208="základní",J208,0)</f>
        <v>0</v>
      </c>
      <c r="BF208" s="233">
        <f>IF(N208="snížená",J208,0)</f>
        <v>0</v>
      </c>
      <c r="BG208" s="233">
        <f>IF(N208="zákl. přenesená",J208,0)</f>
        <v>0</v>
      </c>
      <c r="BH208" s="233">
        <f>IF(N208="sníž. přenesená",J208,0)</f>
        <v>0</v>
      </c>
      <c r="BI208" s="233">
        <f>IF(N208="nulová",J208,0)</f>
        <v>0</v>
      </c>
      <c r="BJ208" s="18" t="s">
        <v>85</v>
      </c>
      <c r="BK208" s="233">
        <f>ROUND(I208*H208,2)</f>
        <v>0</v>
      </c>
      <c r="BL208" s="18" t="s">
        <v>146</v>
      </c>
      <c r="BM208" s="232" t="s">
        <v>560</v>
      </c>
    </row>
    <row r="209" s="12" customFormat="1" ht="22.8" customHeight="1">
      <c r="A209" s="12"/>
      <c r="B209" s="204"/>
      <c r="C209" s="205"/>
      <c r="D209" s="206" t="s">
        <v>76</v>
      </c>
      <c r="E209" s="218" t="s">
        <v>87</v>
      </c>
      <c r="F209" s="218" t="s">
        <v>561</v>
      </c>
      <c r="G209" s="205"/>
      <c r="H209" s="205"/>
      <c r="I209" s="208"/>
      <c r="J209" s="219">
        <f>BK209</f>
        <v>0</v>
      </c>
      <c r="K209" s="205"/>
      <c r="L209" s="210"/>
      <c r="M209" s="211"/>
      <c r="N209" s="212"/>
      <c r="O209" s="212"/>
      <c r="P209" s="213">
        <f>SUM(P210:P214)</f>
        <v>0</v>
      </c>
      <c r="Q209" s="212"/>
      <c r="R209" s="213">
        <f>SUM(R210:R214)</f>
        <v>0.0048552000000000005</v>
      </c>
      <c r="S209" s="212"/>
      <c r="T209" s="214">
        <f>SUM(T210:T214)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5" t="s">
        <v>85</v>
      </c>
      <c r="AT209" s="216" t="s">
        <v>76</v>
      </c>
      <c r="AU209" s="216" t="s">
        <v>85</v>
      </c>
      <c r="AY209" s="215" t="s">
        <v>140</v>
      </c>
      <c r="BK209" s="217">
        <f>SUM(BK210:BK214)</f>
        <v>0</v>
      </c>
    </row>
    <row r="210" s="2" customFormat="1" ht="24.15" customHeight="1">
      <c r="A210" s="39"/>
      <c r="B210" s="40"/>
      <c r="C210" s="220" t="s">
        <v>298</v>
      </c>
      <c r="D210" s="220" t="s">
        <v>142</v>
      </c>
      <c r="E210" s="221" t="s">
        <v>562</v>
      </c>
      <c r="F210" s="222" t="s">
        <v>563</v>
      </c>
      <c r="G210" s="223" t="s">
        <v>145</v>
      </c>
      <c r="H210" s="224">
        <v>14.279999999999999</v>
      </c>
      <c r="I210" s="225"/>
      <c r="J210" s="226">
        <f>ROUND(I210*H210,2)</f>
        <v>0</v>
      </c>
      <c r="K210" s="227"/>
      <c r="L210" s="45"/>
      <c r="M210" s="228" t="s">
        <v>1</v>
      </c>
      <c r="N210" s="229" t="s">
        <v>42</v>
      </c>
      <c r="O210" s="92"/>
      <c r="P210" s="230">
        <f>O210*H210</f>
        <v>0</v>
      </c>
      <c r="Q210" s="230">
        <v>0.00010000000000000001</v>
      </c>
      <c r="R210" s="230">
        <f>Q210*H210</f>
        <v>0.001428</v>
      </c>
      <c r="S210" s="230">
        <v>0</v>
      </c>
      <c r="T210" s="231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2" t="s">
        <v>146</v>
      </c>
      <c r="AT210" s="232" t="s">
        <v>142</v>
      </c>
      <c r="AU210" s="232" t="s">
        <v>87</v>
      </c>
      <c r="AY210" s="18" t="s">
        <v>140</v>
      </c>
      <c r="BE210" s="233">
        <f>IF(N210="základní",J210,0)</f>
        <v>0</v>
      </c>
      <c r="BF210" s="233">
        <f>IF(N210="snížená",J210,0)</f>
        <v>0</v>
      </c>
      <c r="BG210" s="233">
        <f>IF(N210="zákl. přenesená",J210,0)</f>
        <v>0</v>
      </c>
      <c r="BH210" s="233">
        <f>IF(N210="sníž. přenesená",J210,0)</f>
        <v>0</v>
      </c>
      <c r="BI210" s="233">
        <f>IF(N210="nulová",J210,0)</f>
        <v>0</v>
      </c>
      <c r="BJ210" s="18" t="s">
        <v>85</v>
      </c>
      <c r="BK210" s="233">
        <f>ROUND(I210*H210,2)</f>
        <v>0</v>
      </c>
      <c r="BL210" s="18" t="s">
        <v>146</v>
      </c>
      <c r="BM210" s="232" t="s">
        <v>564</v>
      </c>
    </row>
    <row r="211" s="13" customFormat="1">
      <c r="A211" s="13"/>
      <c r="B211" s="234"/>
      <c r="C211" s="235"/>
      <c r="D211" s="236" t="s">
        <v>148</v>
      </c>
      <c r="E211" s="237" t="s">
        <v>1</v>
      </c>
      <c r="F211" s="238" t="s">
        <v>565</v>
      </c>
      <c r="G211" s="235"/>
      <c r="H211" s="239">
        <v>14.279999999999999</v>
      </c>
      <c r="I211" s="240"/>
      <c r="J211" s="235"/>
      <c r="K211" s="235"/>
      <c r="L211" s="241"/>
      <c r="M211" s="242"/>
      <c r="N211" s="243"/>
      <c r="O211" s="243"/>
      <c r="P211" s="243"/>
      <c r="Q211" s="243"/>
      <c r="R211" s="243"/>
      <c r="S211" s="243"/>
      <c r="T211" s="24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5" t="s">
        <v>148</v>
      </c>
      <c r="AU211" s="245" t="s">
        <v>87</v>
      </c>
      <c r="AV211" s="13" t="s">
        <v>87</v>
      </c>
      <c r="AW211" s="13" t="s">
        <v>32</v>
      </c>
      <c r="AX211" s="13" t="s">
        <v>85</v>
      </c>
      <c r="AY211" s="245" t="s">
        <v>140</v>
      </c>
    </row>
    <row r="212" s="14" customFormat="1">
      <c r="A212" s="14"/>
      <c r="B212" s="246"/>
      <c r="C212" s="247"/>
      <c r="D212" s="236" t="s">
        <v>148</v>
      </c>
      <c r="E212" s="248" t="s">
        <v>1</v>
      </c>
      <c r="F212" s="249" t="s">
        <v>493</v>
      </c>
      <c r="G212" s="247"/>
      <c r="H212" s="248" t="s">
        <v>1</v>
      </c>
      <c r="I212" s="250"/>
      <c r="J212" s="247"/>
      <c r="K212" s="247"/>
      <c r="L212" s="251"/>
      <c r="M212" s="252"/>
      <c r="N212" s="253"/>
      <c r="O212" s="253"/>
      <c r="P212" s="253"/>
      <c r="Q212" s="253"/>
      <c r="R212" s="253"/>
      <c r="S212" s="253"/>
      <c r="T212" s="25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5" t="s">
        <v>148</v>
      </c>
      <c r="AU212" s="255" t="s">
        <v>87</v>
      </c>
      <c r="AV212" s="14" t="s">
        <v>85</v>
      </c>
      <c r="AW212" s="14" t="s">
        <v>32</v>
      </c>
      <c r="AX212" s="14" t="s">
        <v>77</v>
      </c>
      <c r="AY212" s="255" t="s">
        <v>140</v>
      </c>
    </row>
    <row r="213" s="2" customFormat="1" ht="24.15" customHeight="1">
      <c r="A213" s="39"/>
      <c r="B213" s="40"/>
      <c r="C213" s="278" t="s">
        <v>303</v>
      </c>
      <c r="D213" s="278" t="s">
        <v>189</v>
      </c>
      <c r="E213" s="279" t="s">
        <v>566</v>
      </c>
      <c r="F213" s="280" t="s">
        <v>567</v>
      </c>
      <c r="G213" s="281" t="s">
        <v>145</v>
      </c>
      <c r="H213" s="282">
        <v>17.135999999999999</v>
      </c>
      <c r="I213" s="283"/>
      <c r="J213" s="284">
        <f>ROUND(I213*H213,2)</f>
        <v>0</v>
      </c>
      <c r="K213" s="285"/>
      <c r="L213" s="286"/>
      <c r="M213" s="287" t="s">
        <v>1</v>
      </c>
      <c r="N213" s="288" t="s">
        <v>42</v>
      </c>
      <c r="O213" s="92"/>
      <c r="P213" s="230">
        <f>O213*H213</f>
        <v>0</v>
      </c>
      <c r="Q213" s="230">
        <v>0.00020000000000000001</v>
      </c>
      <c r="R213" s="230">
        <f>Q213*H213</f>
        <v>0.0034272</v>
      </c>
      <c r="S213" s="230">
        <v>0</v>
      </c>
      <c r="T213" s="231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2" t="s">
        <v>188</v>
      </c>
      <c r="AT213" s="232" t="s">
        <v>189</v>
      </c>
      <c r="AU213" s="232" t="s">
        <v>87</v>
      </c>
      <c r="AY213" s="18" t="s">
        <v>140</v>
      </c>
      <c r="BE213" s="233">
        <f>IF(N213="základní",J213,0)</f>
        <v>0</v>
      </c>
      <c r="BF213" s="233">
        <f>IF(N213="snížená",J213,0)</f>
        <v>0</v>
      </c>
      <c r="BG213" s="233">
        <f>IF(N213="zákl. přenesená",J213,0)</f>
        <v>0</v>
      </c>
      <c r="BH213" s="233">
        <f>IF(N213="sníž. přenesená",J213,0)</f>
        <v>0</v>
      </c>
      <c r="BI213" s="233">
        <f>IF(N213="nulová",J213,0)</f>
        <v>0</v>
      </c>
      <c r="BJ213" s="18" t="s">
        <v>85</v>
      </c>
      <c r="BK213" s="233">
        <f>ROUND(I213*H213,2)</f>
        <v>0</v>
      </c>
      <c r="BL213" s="18" t="s">
        <v>146</v>
      </c>
      <c r="BM213" s="232" t="s">
        <v>568</v>
      </c>
    </row>
    <row r="214" s="13" customFormat="1">
      <c r="A214" s="13"/>
      <c r="B214" s="234"/>
      <c r="C214" s="235"/>
      <c r="D214" s="236" t="s">
        <v>148</v>
      </c>
      <c r="E214" s="235"/>
      <c r="F214" s="238" t="s">
        <v>569</v>
      </c>
      <c r="G214" s="235"/>
      <c r="H214" s="239">
        <v>17.135999999999999</v>
      </c>
      <c r="I214" s="240"/>
      <c r="J214" s="235"/>
      <c r="K214" s="235"/>
      <c r="L214" s="241"/>
      <c r="M214" s="242"/>
      <c r="N214" s="243"/>
      <c r="O214" s="243"/>
      <c r="P214" s="243"/>
      <c r="Q214" s="243"/>
      <c r="R214" s="243"/>
      <c r="S214" s="243"/>
      <c r="T214" s="24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5" t="s">
        <v>148</v>
      </c>
      <c r="AU214" s="245" t="s">
        <v>87</v>
      </c>
      <c r="AV214" s="13" t="s">
        <v>87</v>
      </c>
      <c r="AW214" s="13" t="s">
        <v>4</v>
      </c>
      <c r="AX214" s="13" t="s">
        <v>85</v>
      </c>
      <c r="AY214" s="245" t="s">
        <v>140</v>
      </c>
    </row>
    <row r="215" s="12" customFormat="1" ht="22.8" customHeight="1">
      <c r="A215" s="12"/>
      <c r="B215" s="204"/>
      <c r="C215" s="205"/>
      <c r="D215" s="206" t="s">
        <v>76</v>
      </c>
      <c r="E215" s="218" t="s">
        <v>146</v>
      </c>
      <c r="F215" s="218" t="s">
        <v>259</v>
      </c>
      <c r="G215" s="205"/>
      <c r="H215" s="205"/>
      <c r="I215" s="208"/>
      <c r="J215" s="219">
        <f>BK215</f>
        <v>0</v>
      </c>
      <c r="K215" s="205"/>
      <c r="L215" s="210"/>
      <c r="M215" s="211"/>
      <c r="N215" s="212"/>
      <c r="O215" s="212"/>
      <c r="P215" s="213">
        <f>SUM(P216:P218)</f>
        <v>0</v>
      </c>
      <c r="Q215" s="212"/>
      <c r="R215" s="213">
        <f>SUM(R216:R218)</f>
        <v>0</v>
      </c>
      <c r="S215" s="212"/>
      <c r="T215" s="214">
        <f>SUM(T216:T218)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5" t="s">
        <v>85</v>
      </c>
      <c r="AT215" s="216" t="s">
        <v>76</v>
      </c>
      <c r="AU215" s="216" t="s">
        <v>85</v>
      </c>
      <c r="AY215" s="215" t="s">
        <v>140</v>
      </c>
      <c r="BK215" s="217">
        <f>SUM(BK216:BK218)</f>
        <v>0</v>
      </c>
    </row>
    <row r="216" s="2" customFormat="1" ht="16.5" customHeight="1">
      <c r="A216" s="39"/>
      <c r="B216" s="40"/>
      <c r="C216" s="220" t="s">
        <v>308</v>
      </c>
      <c r="D216" s="220" t="s">
        <v>142</v>
      </c>
      <c r="E216" s="221" t="s">
        <v>261</v>
      </c>
      <c r="F216" s="222" t="s">
        <v>262</v>
      </c>
      <c r="G216" s="223" t="s">
        <v>162</v>
      </c>
      <c r="H216" s="224">
        <v>24.643999999999998</v>
      </c>
      <c r="I216" s="225"/>
      <c r="J216" s="226">
        <f>ROUND(I216*H216,2)</f>
        <v>0</v>
      </c>
      <c r="K216" s="227"/>
      <c r="L216" s="45"/>
      <c r="M216" s="228" t="s">
        <v>1</v>
      </c>
      <c r="N216" s="229" t="s">
        <v>42</v>
      </c>
      <c r="O216" s="92"/>
      <c r="P216" s="230">
        <f>O216*H216</f>
        <v>0</v>
      </c>
      <c r="Q216" s="230">
        <v>0</v>
      </c>
      <c r="R216" s="230">
        <f>Q216*H216</f>
        <v>0</v>
      </c>
      <c r="S216" s="230">
        <v>0</v>
      </c>
      <c r="T216" s="231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2" t="s">
        <v>146</v>
      </c>
      <c r="AT216" s="232" t="s">
        <v>142</v>
      </c>
      <c r="AU216" s="232" t="s">
        <v>87</v>
      </c>
      <c r="AY216" s="18" t="s">
        <v>140</v>
      </c>
      <c r="BE216" s="233">
        <f>IF(N216="základní",J216,0)</f>
        <v>0</v>
      </c>
      <c r="BF216" s="233">
        <f>IF(N216="snížená",J216,0)</f>
        <v>0</v>
      </c>
      <c r="BG216" s="233">
        <f>IF(N216="zákl. přenesená",J216,0)</f>
        <v>0</v>
      </c>
      <c r="BH216" s="233">
        <f>IF(N216="sníž. přenesená",J216,0)</f>
        <v>0</v>
      </c>
      <c r="BI216" s="233">
        <f>IF(N216="nulová",J216,0)</f>
        <v>0</v>
      </c>
      <c r="BJ216" s="18" t="s">
        <v>85</v>
      </c>
      <c r="BK216" s="233">
        <f>ROUND(I216*H216,2)</f>
        <v>0</v>
      </c>
      <c r="BL216" s="18" t="s">
        <v>146</v>
      </c>
      <c r="BM216" s="232" t="s">
        <v>570</v>
      </c>
    </row>
    <row r="217" s="13" customFormat="1">
      <c r="A217" s="13"/>
      <c r="B217" s="234"/>
      <c r="C217" s="235"/>
      <c r="D217" s="236" t="s">
        <v>148</v>
      </c>
      <c r="E217" s="237" t="s">
        <v>1</v>
      </c>
      <c r="F217" s="238" t="s">
        <v>571</v>
      </c>
      <c r="G217" s="235"/>
      <c r="H217" s="239">
        <v>24.643999999999998</v>
      </c>
      <c r="I217" s="240"/>
      <c r="J217" s="235"/>
      <c r="K217" s="235"/>
      <c r="L217" s="241"/>
      <c r="M217" s="242"/>
      <c r="N217" s="243"/>
      <c r="O217" s="243"/>
      <c r="P217" s="243"/>
      <c r="Q217" s="243"/>
      <c r="R217" s="243"/>
      <c r="S217" s="243"/>
      <c r="T217" s="24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5" t="s">
        <v>148</v>
      </c>
      <c r="AU217" s="245" t="s">
        <v>87</v>
      </c>
      <c r="AV217" s="13" t="s">
        <v>87</v>
      </c>
      <c r="AW217" s="13" t="s">
        <v>32</v>
      </c>
      <c r="AX217" s="13" t="s">
        <v>85</v>
      </c>
      <c r="AY217" s="245" t="s">
        <v>140</v>
      </c>
    </row>
    <row r="218" s="14" customFormat="1">
      <c r="A218" s="14"/>
      <c r="B218" s="246"/>
      <c r="C218" s="247"/>
      <c r="D218" s="236" t="s">
        <v>148</v>
      </c>
      <c r="E218" s="248" t="s">
        <v>1</v>
      </c>
      <c r="F218" s="249" t="s">
        <v>493</v>
      </c>
      <c r="G218" s="247"/>
      <c r="H218" s="248" t="s">
        <v>1</v>
      </c>
      <c r="I218" s="250"/>
      <c r="J218" s="247"/>
      <c r="K218" s="247"/>
      <c r="L218" s="251"/>
      <c r="M218" s="252"/>
      <c r="N218" s="253"/>
      <c r="O218" s="253"/>
      <c r="P218" s="253"/>
      <c r="Q218" s="253"/>
      <c r="R218" s="253"/>
      <c r="S218" s="253"/>
      <c r="T218" s="25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5" t="s">
        <v>148</v>
      </c>
      <c r="AU218" s="255" t="s">
        <v>87</v>
      </c>
      <c r="AV218" s="14" t="s">
        <v>85</v>
      </c>
      <c r="AW218" s="14" t="s">
        <v>32</v>
      </c>
      <c r="AX218" s="14" t="s">
        <v>77</v>
      </c>
      <c r="AY218" s="255" t="s">
        <v>140</v>
      </c>
    </row>
    <row r="219" s="12" customFormat="1" ht="22.8" customHeight="1">
      <c r="A219" s="12"/>
      <c r="B219" s="204"/>
      <c r="C219" s="205"/>
      <c r="D219" s="206" t="s">
        <v>76</v>
      </c>
      <c r="E219" s="218" t="s">
        <v>172</v>
      </c>
      <c r="F219" s="218" t="s">
        <v>275</v>
      </c>
      <c r="G219" s="205"/>
      <c r="H219" s="205"/>
      <c r="I219" s="208"/>
      <c r="J219" s="219">
        <f>BK219</f>
        <v>0</v>
      </c>
      <c r="K219" s="205"/>
      <c r="L219" s="210"/>
      <c r="M219" s="211"/>
      <c r="N219" s="212"/>
      <c r="O219" s="212"/>
      <c r="P219" s="213">
        <f>SUM(P220:P252)</f>
        <v>0</v>
      </c>
      <c r="Q219" s="212"/>
      <c r="R219" s="213">
        <f>SUM(R220:R252)</f>
        <v>211.56773999999999</v>
      </c>
      <c r="S219" s="212"/>
      <c r="T219" s="214">
        <f>SUM(T220:T252)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5" t="s">
        <v>85</v>
      </c>
      <c r="AT219" s="216" t="s">
        <v>76</v>
      </c>
      <c r="AU219" s="216" t="s">
        <v>85</v>
      </c>
      <c r="AY219" s="215" t="s">
        <v>140</v>
      </c>
      <c r="BK219" s="217">
        <f>SUM(BK220:BK252)</f>
        <v>0</v>
      </c>
    </row>
    <row r="220" s="2" customFormat="1" ht="16.5" customHeight="1">
      <c r="A220" s="39"/>
      <c r="B220" s="40"/>
      <c r="C220" s="220" t="s">
        <v>313</v>
      </c>
      <c r="D220" s="220" t="s">
        <v>142</v>
      </c>
      <c r="E220" s="221" t="s">
        <v>277</v>
      </c>
      <c r="F220" s="222" t="s">
        <v>278</v>
      </c>
      <c r="G220" s="223" t="s">
        <v>145</v>
      </c>
      <c r="H220" s="224">
        <v>2340.5</v>
      </c>
      <c r="I220" s="225"/>
      <c r="J220" s="226">
        <f>ROUND(I220*H220,2)</f>
        <v>0</v>
      </c>
      <c r="K220" s="227"/>
      <c r="L220" s="45"/>
      <c r="M220" s="228" t="s">
        <v>1</v>
      </c>
      <c r="N220" s="229" t="s">
        <v>42</v>
      </c>
      <c r="O220" s="92"/>
      <c r="P220" s="230">
        <f>O220*H220</f>
        <v>0</v>
      </c>
      <c r="Q220" s="230">
        <v>0</v>
      </c>
      <c r="R220" s="230">
        <f>Q220*H220</f>
        <v>0</v>
      </c>
      <c r="S220" s="230">
        <v>0</v>
      </c>
      <c r="T220" s="231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2" t="s">
        <v>146</v>
      </c>
      <c r="AT220" s="232" t="s">
        <v>142</v>
      </c>
      <c r="AU220" s="232" t="s">
        <v>87</v>
      </c>
      <c r="AY220" s="18" t="s">
        <v>140</v>
      </c>
      <c r="BE220" s="233">
        <f>IF(N220="základní",J220,0)</f>
        <v>0</v>
      </c>
      <c r="BF220" s="233">
        <f>IF(N220="snížená",J220,0)</f>
        <v>0</v>
      </c>
      <c r="BG220" s="233">
        <f>IF(N220="zákl. přenesená",J220,0)</f>
        <v>0</v>
      </c>
      <c r="BH220" s="233">
        <f>IF(N220="sníž. přenesená",J220,0)</f>
        <v>0</v>
      </c>
      <c r="BI220" s="233">
        <f>IF(N220="nulová",J220,0)</f>
        <v>0</v>
      </c>
      <c r="BJ220" s="18" t="s">
        <v>85</v>
      </c>
      <c r="BK220" s="233">
        <f>ROUND(I220*H220,2)</f>
        <v>0</v>
      </c>
      <c r="BL220" s="18" t="s">
        <v>146</v>
      </c>
      <c r="BM220" s="232" t="s">
        <v>572</v>
      </c>
    </row>
    <row r="221" s="14" customFormat="1">
      <c r="A221" s="14"/>
      <c r="B221" s="246"/>
      <c r="C221" s="247"/>
      <c r="D221" s="236" t="s">
        <v>148</v>
      </c>
      <c r="E221" s="248" t="s">
        <v>1</v>
      </c>
      <c r="F221" s="249" t="s">
        <v>280</v>
      </c>
      <c r="G221" s="247"/>
      <c r="H221" s="248" t="s">
        <v>1</v>
      </c>
      <c r="I221" s="250"/>
      <c r="J221" s="247"/>
      <c r="K221" s="247"/>
      <c r="L221" s="251"/>
      <c r="M221" s="252"/>
      <c r="N221" s="253"/>
      <c r="O221" s="253"/>
      <c r="P221" s="253"/>
      <c r="Q221" s="253"/>
      <c r="R221" s="253"/>
      <c r="S221" s="253"/>
      <c r="T221" s="25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5" t="s">
        <v>148</v>
      </c>
      <c r="AU221" s="255" t="s">
        <v>87</v>
      </c>
      <c r="AV221" s="14" t="s">
        <v>85</v>
      </c>
      <c r="AW221" s="14" t="s">
        <v>32</v>
      </c>
      <c r="AX221" s="14" t="s">
        <v>77</v>
      </c>
      <c r="AY221" s="255" t="s">
        <v>140</v>
      </c>
    </row>
    <row r="222" s="13" customFormat="1">
      <c r="A222" s="13"/>
      <c r="B222" s="234"/>
      <c r="C222" s="235"/>
      <c r="D222" s="236" t="s">
        <v>148</v>
      </c>
      <c r="E222" s="237" t="s">
        <v>1</v>
      </c>
      <c r="F222" s="238" t="s">
        <v>573</v>
      </c>
      <c r="G222" s="235"/>
      <c r="H222" s="239">
        <v>2340.5</v>
      </c>
      <c r="I222" s="240"/>
      <c r="J222" s="235"/>
      <c r="K222" s="235"/>
      <c r="L222" s="241"/>
      <c r="M222" s="242"/>
      <c r="N222" s="243"/>
      <c r="O222" s="243"/>
      <c r="P222" s="243"/>
      <c r="Q222" s="243"/>
      <c r="R222" s="243"/>
      <c r="S222" s="243"/>
      <c r="T222" s="24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5" t="s">
        <v>148</v>
      </c>
      <c r="AU222" s="245" t="s">
        <v>87</v>
      </c>
      <c r="AV222" s="13" t="s">
        <v>87</v>
      </c>
      <c r="AW222" s="13" t="s">
        <v>32</v>
      </c>
      <c r="AX222" s="13" t="s">
        <v>85</v>
      </c>
      <c r="AY222" s="245" t="s">
        <v>140</v>
      </c>
    </row>
    <row r="223" s="14" customFormat="1">
      <c r="A223" s="14"/>
      <c r="B223" s="246"/>
      <c r="C223" s="247"/>
      <c r="D223" s="236" t="s">
        <v>148</v>
      </c>
      <c r="E223" s="248" t="s">
        <v>1</v>
      </c>
      <c r="F223" s="249" t="s">
        <v>493</v>
      </c>
      <c r="G223" s="247"/>
      <c r="H223" s="248" t="s">
        <v>1</v>
      </c>
      <c r="I223" s="250"/>
      <c r="J223" s="247"/>
      <c r="K223" s="247"/>
      <c r="L223" s="251"/>
      <c r="M223" s="252"/>
      <c r="N223" s="253"/>
      <c r="O223" s="253"/>
      <c r="P223" s="253"/>
      <c r="Q223" s="253"/>
      <c r="R223" s="253"/>
      <c r="S223" s="253"/>
      <c r="T223" s="25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5" t="s">
        <v>148</v>
      </c>
      <c r="AU223" s="255" t="s">
        <v>87</v>
      </c>
      <c r="AV223" s="14" t="s">
        <v>85</v>
      </c>
      <c r="AW223" s="14" t="s">
        <v>32</v>
      </c>
      <c r="AX223" s="14" t="s">
        <v>77</v>
      </c>
      <c r="AY223" s="255" t="s">
        <v>140</v>
      </c>
    </row>
    <row r="224" s="2" customFormat="1" ht="16.5" customHeight="1">
      <c r="A224" s="39"/>
      <c r="B224" s="40"/>
      <c r="C224" s="220" t="s">
        <v>317</v>
      </c>
      <c r="D224" s="220" t="s">
        <v>142</v>
      </c>
      <c r="E224" s="221" t="s">
        <v>574</v>
      </c>
      <c r="F224" s="222" t="s">
        <v>575</v>
      </c>
      <c r="G224" s="223" t="s">
        <v>145</v>
      </c>
      <c r="H224" s="224">
        <v>2057.3000000000002</v>
      </c>
      <c r="I224" s="225"/>
      <c r="J224" s="226">
        <f>ROUND(I224*H224,2)</f>
        <v>0</v>
      </c>
      <c r="K224" s="227"/>
      <c r="L224" s="45"/>
      <c r="M224" s="228" t="s">
        <v>1</v>
      </c>
      <c r="N224" s="229" t="s">
        <v>42</v>
      </c>
      <c r="O224" s="92"/>
      <c r="P224" s="230">
        <f>O224*H224</f>
        <v>0</v>
      </c>
      <c r="Q224" s="230">
        <v>0</v>
      </c>
      <c r="R224" s="230">
        <f>Q224*H224</f>
        <v>0</v>
      </c>
      <c r="S224" s="230">
        <v>0</v>
      </c>
      <c r="T224" s="231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2" t="s">
        <v>146</v>
      </c>
      <c r="AT224" s="232" t="s">
        <v>142</v>
      </c>
      <c r="AU224" s="232" t="s">
        <v>87</v>
      </c>
      <c r="AY224" s="18" t="s">
        <v>140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18" t="s">
        <v>85</v>
      </c>
      <c r="BK224" s="233">
        <f>ROUND(I224*H224,2)</f>
        <v>0</v>
      </c>
      <c r="BL224" s="18" t="s">
        <v>146</v>
      </c>
      <c r="BM224" s="232" t="s">
        <v>576</v>
      </c>
    </row>
    <row r="225" s="13" customFormat="1">
      <c r="A225" s="13"/>
      <c r="B225" s="234"/>
      <c r="C225" s="235"/>
      <c r="D225" s="236" t="s">
        <v>148</v>
      </c>
      <c r="E225" s="237" t="s">
        <v>1</v>
      </c>
      <c r="F225" s="238" t="s">
        <v>577</v>
      </c>
      <c r="G225" s="235"/>
      <c r="H225" s="239">
        <v>2057.3000000000002</v>
      </c>
      <c r="I225" s="240"/>
      <c r="J225" s="235"/>
      <c r="K225" s="235"/>
      <c r="L225" s="241"/>
      <c r="M225" s="242"/>
      <c r="N225" s="243"/>
      <c r="O225" s="243"/>
      <c r="P225" s="243"/>
      <c r="Q225" s="243"/>
      <c r="R225" s="243"/>
      <c r="S225" s="243"/>
      <c r="T225" s="24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5" t="s">
        <v>148</v>
      </c>
      <c r="AU225" s="245" t="s">
        <v>87</v>
      </c>
      <c r="AV225" s="13" t="s">
        <v>87</v>
      </c>
      <c r="AW225" s="13" t="s">
        <v>32</v>
      </c>
      <c r="AX225" s="13" t="s">
        <v>85</v>
      </c>
      <c r="AY225" s="245" t="s">
        <v>140</v>
      </c>
    </row>
    <row r="226" s="14" customFormat="1">
      <c r="A226" s="14"/>
      <c r="B226" s="246"/>
      <c r="C226" s="247"/>
      <c r="D226" s="236" t="s">
        <v>148</v>
      </c>
      <c r="E226" s="248" t="s">
        <v>1</v>
      </c>
      <c r="F226" s="249" t="s">
        <v>493</v>
      </c>
      <c r="G226" s="247"/>
      <c r="H226" s="248" t="s">
        <v>1</v>
      </c>
      <c r="I226" s="250"/>
      <c r="J226" s="247"/>
      <c r="K226" s="247"/>
      <c r="L226" s="251"/>
      <c r="M226" s="252"/>
      <c r="N226" s="253"/>
      <c r="O226" s="253"/>
      <c r="P226" s="253"/>
      <c r="Q226" s="253"/>
      <c r="R226" s="253"/>
      <c r="S226" s="253"/>
      <c r="T226" s="25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5" t="s">
        <v>148</v>
      </c>
      <c r="AU226" s="255" t="s">
        <v>87</v>
      </c>
      <c r="AV226" s="14" t="s">
        <v>85</v>
      </c>
      <c r="AW226" s="14" t="s">
        <v>32</v>
      </c>
      <c r="AX226" s="14" t="s">
        <v>77</v>
      </c>
      <c r="AY226" s="255" t="s">
        <v>140</v>
      </c>
    </row>
    <row r="227" s="2" customFormat="1" ht="16.5" customHeight="1">
      <c r="A227" s="39"/>
      <c r="B227" s="40"/>
      <c r="C227" s="220" t="s">
        <v>324</v>
      </c>
      <c r="D227" s="220" t="s">
        <v>142</v>
      </c>
      <c r="E227" s="221" t="s">
        <v>283</v>
      </c>
      <c r="F227" s="222" t="s">
        <v>284</v>
      </c>
      <c r="G227" s="223" t="s">
        <v>145</v>
      </c>
      <c r="H227" s="224">
        <v>232</v>
      </c>
      <c r="I227" s="225"/>
      <c r="J227" s="226">
        <f>ROUND(I227*H227,2)</f>
        <v>0</v>
      </c>
      <c r="K227" s="227"/>
      <c r="L227" s="45"/>
      <c r="M227" s="228" t="s">
        <v>1</v>
      </c>
      <c r="N227" s="229" t="s">
        <v>42</v>
      </c>
      <c r="O227" s="92"/>
      <c r="P227" s="230">
        <f>O227*H227</f>
        <v>0</v>
      </c>
      <c r="Q227" s="230">
        <v>0</v>
      </c>
      <c r="R227" s="230">
        <f>Q227*H227</f>
        <v>0</v>
      </c>
      <c r="S227" s="230">
        <v>0</v>
      </c>
      <c r="T227" s="231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2" t="s">
        <v>146</v>
      </c>
      <c r="AT227" s="232" t="s">
        <v>142</v>
      </c>
      <c r="AU227" s="232" t="s">
        <v>87</v>
      </c>
      <c r="AY227" s="18" t="s">
        <v>140</v>
      </c>
      <c r="BE227" s="233">
        <f>IF(N227="základní",J227,0)</f>
        <v>0</v>
      </c>
      <c r="BF227" s="233">
        <f>IF(N227="snížená",J227,0)</f>
        <v>0</v>
      </c>
      <c r="BG227" s="233">
        <f>IF(N227="zákl. přenesená",J227,0)</f>
        <v>0</v>
      </c>
      <c r="BH227" s="233">
        <f>IF(N227="sníž. přenesená",J227,0)</f>
        <v>0</v>
      </c>
      <c r="BI227" s="233">
        <f>IF(N227="nulová",J227,0)</f>
        <v>0</v>
      </c>
      <c r="BJ227" s="18" t="s">
        <v>85</v>
      </c>
      <c r="BK227" s="233">
        <f>ROUND(I227*H227,2)</f>
        <v>0</v>
      </c>
      <c r="BL227" s="18" t="s">
        <v>146</v>
      </c>
      <c r="BM227" s="232" t="s">
        <v>578</v>
      </c>
    </row>
    <row r="228" s="14" customFormat="1">
      <c r="A228" s="14"/>
      <c r="B228" s="246"/>
      <c r="C228" s="247"/>
      <c r="D228" s="236" t="s">
        <v>148</v>
      </c>
      <c r="E228" s="248" t="s">
        <v>1</v>
      </c>
      <c r="F228" s="249" t="s">
        <v>286</v>
      </c>
      <c r="G228" s="247"/>
      <c r="H228" s="248" t="s">
        <v>1</v>
      </c>
      <c r="I228" s="250"/>
      <c r="J228" s="247"/>
      <c r="K228" s="247"/>
      <c r="L228" s="251"/>
      <c r="M228" s="252"/>
      <c r="N228" s="253"/>
      <c r="O228" s="253"/>
      <c r="P228" s="253"/>
      <c r="Q228" s="253"/>
      <c r="R228" s="253"/>
      <c r="S228" s="253"/>
      <c r="T228" s="25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5" t="s">
        <v>148</v>
      </c>
      <c r="AU228" s="255" t="s">
        <v>87</v>
      </c>
      <c r="AV228" s="14" t="s">
        <v>85</v>
      </c>
      <c r="AW228" s="14" t="s">
        <v>32</v>
      </c>
      <c r="AX228" s="14" t="s">
        <v>77</v>
      </c>
      <c r="AY228" s="255" t="s">
        <v>140</v>
      </c>
    </row>
    <row r="229" s="13" customFormat="1">
      <c r="A229" s="13"/>
      <c r="B229" s="234"/>
      <c r="C229" s="235"/>
      <c r="D229" s="236" t="s">
        <v>148</v>
      </c>
      <c r="E229" s="237" t="s">
        <v>1</v>
      </c>
      <c r="F229" s="238" t="s">
        <v>579</v>
      </c>
      <c r="G229" s="235"/>
      <c r="H229" s="239">
        <v>232</v>
      </c>
      <c r="I229" s="240"/>
      <c r="J229" s="235"/>
      <c r="K229" s="235"/>
      <c r="L229" s="241"/>
      <c r="M229" s="242"/>
      <c r="N229" s="243"/>
      <c r="O229" s="243"/>
      <c r="P229" s="243"/>
      <c r="Q229" s="243"/>
      <c r="R229" s="243"/>
      <c r="S229" s="243"/>
      <c r="T229" s="24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5" t="s">
        <v>148</v>
      </c>
      <c r="AU229" s="245" t="s">
        <v>87</v>
      </c>
      <c r="AV229" s="13" t="s">
        <v>87</v>
      </c>
      <c r="AW229" s="13" t="s">
        <v>32</v>
      </c>
      <c r="AX229" s="13" t="s">
        <v>85</v>
      </c>
      <c r="AY229" s="245" t="s">
        <v>140</v>
      </c>
    </row>
    <row r="230" s="14" customFormat="1">
      <c r="A230" s="14"/>
      <c r="B230" s="246"/>
      <c r="C230" s="247"/>
      <c r="D230" s="236" t="s">
        <v>148</v>
      </c>
      <c r="E230" s="248" t="s">
        <v>1</v>
      </c>
      <c r="F230" s="249" t="s">
        <v>493</v>
      </c>
      <c r="G230" s="247"/>
      <c r="H230" s="248" t="s">
        <v>1</v>
      </c>
      <c r="I230" s="250"/>
      <c r="J230" s="247"/>
      <c r="K230" s="247"/>
      <c r="L230" s="251"/>
      <c r="M230" s="252"/>
      <c r="N230" s="253"/>
      <c r="O230" s="253"/>
      <c r="P230" s="253"/>
      <c r="Q230" s="253"/>
      <c r="R230" s="253"/>
      <c r="S230" s="253"/>
      <c r="T230" s="25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5" t="s">
        <v>148</v>
      </c>
      <c r="AU230" s="255" t="s">
        <v>87</v>
      </c>
      <c r="AV230" s="14" t="s">
        <v>85</v>
      </c>
      <c r="AW230" s="14" t="s">
        <v>32</v>
      </c>
      <c r="AX230" s="14" t="s">
        <v>77</v>
      </c>
      <c r="AY230" s="255" t="s">
        <v>140</v>
      </c>
    </row>
    <row r="231" s="2" customFormat="1" ht="24.15" customHeight="1">
      <c r="A231" s="39"/>
      <c r="B231" s="40"/>
      <c r="C231" s="220" t="s">
        <v>330</v>
      </c>
      <c r="D231" s="220" t="s">
        <v>142</v>
      </c>
      <c r="E231" s="221" t="s">
        <v>289</v>
      </c>
      <c r="F231" s="222" t="s">
        <v>290</v>
      </c>
      <c r="G231" s="223" t="s">
        <v>145</v>
      </c>
      <c r="H231" s="224">
        <v>171.69999999999999</v>
      </c>
      <c r="I231" s="225"/>
      <c r="J231" s="226">
        <f>ROUND(I231*H231,2)</f>
        <v>0</v>
      </c>
      <c r="K231" s="227"/>
      <c r="L231" s="45"/>
      <c r="M231" s="228" t="s">
        <v>1</v>
      </c>
      <c r="N231" s="229" t="s">
        <v>42</v>
      </c>
      <c r="O231" s="92"/>
      <c r="P231" s="230">
        <f>O231*H231</f>
        <v>0</v>
      </c>
      <c r="Q231" s="230">
        <v>0</v>
      </c>
      <c r="R231" s="230">
        <f>Q231*H231</f>
        <v>0</v>
      </c>
      <c r="S231" s="230">
        <v>0</v>
      </c>
      <c r="T231" s="231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2" t="s">
        <v>146</v>
      </c>
      <c r="AT231" s="232" t="s">
        <v>142</v>
      </c>
      <c r="AU231" s="232" t="s">
        <v>87</v>
      </c>
      <c r="AY231" s="18" t="s">
        <v>140</v>
      </c>
      <c r="BE231" s="233">
        <f>IF(N231="základní",J231,0)</f>
        <v>0</v>
      </c>
      <c r="BF231" s="233">
        <f>IF(N231="snížená",J231,0)</f>
        <v>0</v>
      </c>
      <c r="BG231" s="233">
        <f>IF(N231="zákl. přenesená",J231,0)</f>
        <v>0</v>
      </c>
      <c r="BH231" s="233">
        <f>IF(N231="sníž. přenesená",J231,0)</f>
        <v>0</v>
      </c>
      <c r="BI231" s="233">
        <f>IF(N231="nulová",J231,0)</f>
        <v>0</v>
      </c>
      <c r="BJ231" s="18" t="s">
        <v>85</v>
      </c>
      <c r="BK231" s="233">
        <f>ROUND(I231*H231,2)</f>
        <v>0</v>
      </c>
      <c r="BL231" s="18" t="s">
        <v>146</v>
      </c>
      <c r="BM231" s="232" t="s">
        <v>580</v>
      </c>
    </row>
    <row r="232" s="13" customFormat="1">
      <c r="A232" s="13"/>
      <c r="B232" s="234"/>
      <c r="C232" s="235"/>
      <c r="D232" s="236" t="s">
        <v>148</v>
      </c>
      <c r="E232" s="237" t="s">
        <v>1</v>
      </c>
      <c r="F232" s="238" t="s">
        <v>581</v>
      </c>
      <c r="G232" s="235"/>
      <c r="H232" s="239">
        <v>171.69999999999999</v>
      </c>
      <c r="I232" s="240"/>
      <c r="J232" s="235"/>
      <c r="K232" s="235"/>
      <c r="L232" s="241"/>
      <c r="M232" s="242"/>
      <c r="N232" s="243"/>
      <c r="O232" s="243"/>
      <c r="P232" s="243"/>
      <c r="Q232" s="243"/>
      <c r="R232" s="243"/>
      <c r="S232" s="243"/>
      <c r="T232" s="24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5" t="s">
        <v>148</v>
      </c>
      <c r="AU232" s="245" t="s">
        <v>87</v>
      </c>
      <c r="AV232" s="13" t="s">
        <v>87</v>
      </c>
      <c r="AW232" s="13" t="s">
        <v>32</v>
      </c>
      <c r="AX232" s="13" t="s">
        <v>85</v>
      </c>
      <c r="AY232" s="245" t="s">
        <v>140</v>
      </c>
    </row>
    <row r="233" s="14" customFormat="1">
      <c r="A233" s="14"/>
      <c r="B233" s="246"/>
      <c r="C233" s="247"/>
      <c r="D233" s="236" t="s">
        <v>148</v>
      </c>
      <c r="E233" s="248" t="s">
        <v>1</v>
      </c>
      <c r="F233" s="249" t="s">
        <v>493</v>
      </c>
      <c r="G233" s="247"/>
      <c r="H233" s="248" t="s">
        <v>1</v>
      </c>
      <c r="I233" s="250"/>
      <c r="J233" s="247"/>
      <c r="K233" s="247"/>
      <c r="L233" s="251"/>
      <c r="M233" s="252"/>
      <c r="N233" s="253"/>
      <c r="O233" s="253"/>
      <c r="P233" s="253"/>
      <c r="Q233" s="253"/>
      <c r="R233" s="253"/>
      <c r="S233" s="253"/>
      <c r="T233" s="25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5" t="s">
        <v>148</v>
      </c>
      <c r="AU233" s="255" t="s">
        <v>87</v>
      </c>
      <c r="AV233" s="14" t="s">
        <v>85</v>
      </c>
      <c r="AW233" s="14" t="s">
        <v>32</v>
      </c>
      <c r="AX233" s="14" t="s">
        <v>77</v>
      </c>
      <c r="AY233" s="255" t="s">
        <v>140</v>
      </c>
    </row>
    <row r="234" s="2" customFormat="1" ht="16.5" customHeight="1">
      <c r="A234" s="39"/>
      <c r="B234" s="40"/>
      <c r="C234" s="220" t="s">
        <v>334</v>
      </c>
      <c r="D234" s="220" t="s">
        <v>142</v>
      </c>
      <c r="E234" s="221" t="s">
        <v>294</v>
      </c>
      <c r="F234" s="222" t="s">
        <v>295</v>
      </c>
      <c r="G234" s="223" t="s">
        <v>145</v>
      </c>
      <c r="H234" s="224">
        <v>608</v>
      </c>
      <c r="I234" s="225"/>
      <c r="J234" s="226">
        <f>ROUND(I234*H234,2)</f>
        <v>0</v>
      </c>
      <c r="K234" s="227"/>
      <c r="L234" s="45"/>
      <c r="M234" s="228" t="s">
        <v>1</v>
      </c>
      <c r="N234" s="229" t="s">
        <v>42</v>
      </c>
      <c r="O234" s="92"/>
      <c r="P234" s="230">
        <f>O234*H234</f>
        <v>0</v>
      </c>
      <c r="Q234" s="230">
        <v>0.34499999999999997</v>
      </c>
      <c r="R234" s="230">
        <f>Q234*H234</f>
        <v>209.75999999999999</v>
      </c>
      <c r="S234" s="230">
        <v>0</v>
      </c>
      <c r="T234" s="231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2" t="s">
        <v>146</v>
      </c>
      <c r="AT234" s="232" t="s">
        <v>142</v>
      </c>
      <c r="AU234" s="232" t="s">
        <v>87</v>
      </c>
      <c r="AY234" s="18" t="s">
        <v>140</v>
      </c>
      <c r="BE234" s="233">
        <f>IF(N234="základní",J234,0)</f>
        <v>0</v>
      </c>
      <c r="BF234" s="233">
        <f>IF(N234="snížená",J234,0)</f>
        <v>0</v>
      </c>
      <c r="BG234" s="233">
        <f>IF(N234="zákl. přenesená",J234,0)</f>
        <v>0</v>
      </c>
      <c r="BH234" s="233">
        <f>IF(N234="sníž. přenesená",J234,0)</f>
        <v>0</v>
      </c>
      <c r="BI234" s="233">
        <f>IF(N234="nulová",J234,0)</f>
        <v>0</v>
      </c>
      <c r="BJ234" s="18" t="s">
        <v>85</v>
      </c>
      <c r="BK234" s="233">
        <f>ROUND(I234*H234,2)</f>
        <v>0</v>
      </c>
      <c r="BL234" s="18" t="s">
        <v>146</v>
      </c>
      <c r="BM234" s="232" t="s">
        <v>582</v>
      </c>
    </row>
    <row r="235" s="13" customFormat="1">
      <c r="A235" s="13"/>
      <c r="B235" s="234"/>
      <c r="C235" s="235"/>
      <c r="D235" s="236" t="s">
        <v>148</v>
      </c>
      <c r="E235" s="237" t="s">
        <v>1</v>
      </c>
      <c r="F235" s="238" t="s">
        <v>583</v>
      </c>
      <c r="G235" s="235"/>
      <c r="H235" s="239">
        <v>608</v>
      </c>
      <c r="I235" s="240"/>
      <c r="J235" s="235"/>
      <c r="K235" s="235"/>
      <c r="L235" s="241"/>
      <c r="M235" s="242"/>
      <c r="N235" s="243"/>
      <c r="O235" s="243"/>
      <c r="P235" s="243"/>
      <c r="Q235" s="243"/>
      <c r="R235" s="243"/>
      <c r="S235" s="243"/>
      <c r="T235" s="24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5" t="s">
        <v>148</v>
      </c>
      <c r="AU235" s="245" t="s">
        <v>87</v>
      </c>
      <c r="AV235" s="13" t="s">
        <v>87</v>
      </c>
      <c r="AW235" s="13" t="s">
        <v>32</v>
      </c>
      <c r="AX235" s="13" t="s">
        <v>85</v>
      </c>
      <c r="AY235" s="245" t="s">
        <v>140</v>
      </c>
    </row>
    <row r="236" s="2" customFormat="1" ht="24.15" customHeight="1">
      <c r="A236" s="39"/>
      <c r="B236" s="40"/>
      <c r="C236" s="220" t="s">
        <v>338</v>
      </c>
      <c r="D236" s="220" t="s">
        <v>142</v>
      </c>
      <c r="E236" s="221" t="s">
        <v>299</v>
      </c>
      <c r="F236" s="222" t="s">
        <v>300</v>
      </c>
      <c r="G236" s="223" t="s">
        <v>145</v>
      </c>
      <c r="H236" s="224">
        <v>2229</v>
      </c>
      <c r="I236" s="225"/>
      <c r="J236" s="226">
        <f>ROUND(I236*H236,2)</f>
        <v>0</v>
      </c>
      <c r="K236" s="227"/>
      <c r="L236" s="45"/>
      <c r="M236" s="228" t="s">
        <v>1</v>
      </c>
      <c r="N236" s="229" t="s">
        <v>42</v>
      </c>
      <c r="O236" s="92"/>
      <c r="P236" s="230">
        <f>O236*H236</f>
        <v>0</v>
      </c>
      <c r="Q236" s="230">
        <v>0</v>
      </c>
      <c r="R236" s="230">
        <f>Q236*H236</f>
        <v>0</v>
      </c>
      <c r="S236" s="230">
        <v>0</v>
      </c>
      <c r="T236" s="231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2" t="s">
        <v>146</v>
      </c>
      <c r="AT236" s="232" t="s">
        <v>142</v>
      </c>
      <c r="AU236" s="232" t="s">
        <v>87</v>
      </c>
      <c r="AY236" s="18" t="s">
        <v>140</v>
      </c>
      <c r="BE236" s="233">
        <f>IF(N236="základní",J236,0)</f>
        <v>0</v>
      </c>
      <c r="BF236" s="233">
        <f>IF(N236="snížená",J236,0)</f>
        <v>0</v>
      </c>
      <c r="BG236" s="233">
        <f>IF(N236="zákl. přenesená",J236,0)</f>
        <v>0</v>
      </c>
      <c r="BH236" s="233">
        <f>IF(N236="sníž. přenesená",J236,0)</f>
        <v>0</v>
      </c>
      <c r="BI236" s="233">
        <f>IF(N236="nulová",J236,0)</f>
        <v>0</v>
      </c>
      <c r="BJ236" s="18" t="s">
        <v>85</v>
      </c>
      <c r="BK236" s="233">
        <f>ROUND(I236*H236,2)</f>
        <v>0</v>
      </c>
      <c r="BL236" s="18" t="s">
        <v>146</v>
      </c>
      <c r="BM236" s="232" t="s">
        <v>584</v>
      </c>
    </row>
    <row r="237" s="13" customFormat="1">
      <c r="A237" s="13"/>
      <c r="B237" s="234"/>
      <c r="C237" s="235"/>
      <c r="D237" s="236" t="s">
        <v>148</v>
      </c>
      <c r="E237" s="237" t="s">
        <v>1</v>
      </c>
      <c r="F237" s="238" t="s">
        <v>585</v>
      </c>
      <c r="G237" s="235"/>
      <c r="H237" s="239">
        <v>2229</v>
      </c>
      <c r="I237" s="240"/>
      <c r="J237" s="235"/>
      <c r="K237" s="235"/>
      <c r="L237" s="241"/>
      <c r="M237" s="242"/>
      <c r="N237" s="243"/>
      <c r="O237" s="243"/>
      <c r="P237" s="243"/>
      <c r="Q237" s="243"/>
      <c r="R237" s="243"/>
      <c r="S237" s="243"/>
      <c r="T237" s="24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5" t="s">
        <v>148</v>
      </c>
      <c r="AU237" s="245" t="s">
        <v>87</v>
      </c>
      <c r="AV237" s="13" t="s">
        <v>87</v>
      </c>
      <c r="AW237" s="13" t="s">
        <v>32</v>
      </c>
      <c r="AX237" s="13" t="s">
        <v>85</v>
      </c>
      <c r="AY237" s="245" t="s">
        <v>140</v>
      </c>
    </row>
    <row r="238" s="14" customFormat="1">
      <c r="A238" s="14"/>
      <c r="B238" s="246"/>
      <c r="C238" s="247"/>
      <c r="D238" s="236" t="s">
        <v>148</v>
      </c>
      <c r="E238" s="248" t="s">
        <v>1</v>
      </c>
      <c r="F238" s="249" t="s">
        <v>493</v>
      </c>
      <c r="G238" s="247"/>
      <c r="H238" s="248" t="s">
        <v>1</v>
      </c>
      <c r="I238" s="250"/>
      <c r="J238" s="247"/>
      <c r="K238" s="247"/>
      <c r="L238" s="251"/>
      <c r="M238" s="252"/>
      <c r="N238" s="253"/>
      <c r="O238" s="253"/>
      <c r="P238" s="253"/>
      <c r="Q238" s="253"/>
      <c r="R238" s="253"/>
      <c r="S238" s="253"/>
      <c r="T238" s="25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5" t="s">
        <v>148</v>
      </c>
      <c r="AU238" s="255" t="s">
        <v>87</v>
      </c>
      <c r="AV238" s="14" t="s">
        <v>85</v>
      </c>
      <c r="AW238" s="14" t="s">
        <v>32</v>
      </c>
      <c r="AX238" s="14" t="s">
        <v>77</v>
      </c>
      <c r="AY238" s="255" t="s">
        <v>140</v>
      </c>
    </row>
    <row r="239" s="2" customFormat="1" ht="21.75" customHeight="1">
      <c r="A239" s="39"/>
      <c r="B239" s="40"/>
      <c r="C239" s="220" t="s">
        <v>342</v>
      </c>
      <c r="D239" s="220" t="s">
        <v>142</v>
      </c>
      <c r="E239" s="221" t="s">
        <v>304</v>
      </c>
      <c r="F239" s="222" t="s">
        <v>305</v>
      </c>
      <c r="G239" s="223" t="s">
        <v>145</v>
      </c>
      <c r="H239" s="224">
        <v>168.30000000000001</v>
      </c>
      <c r="I239" s="225"/>
      <c r="J239" s="226">
        <f>ROUND(I239*H239,2)</f>
        <v>0</v>
      </c>
      <c r="K239" s="227"/>
      <c r="L239" s="45"/>
      <c r="M239" s="228" t="s">
        <v>1</v>
      </c>
      <c r="N239" s="229" t="s">
        <v>42</v>
      </c>
      <c r="O239" s="92"/>
      <c r="P239" s="230">
        <f>O239*H239</f>
        <v>0</v>
      </c>
      <c r="Q239" s="230">
        <v>0</v>
      </c>
      <c r="R239" s="230">
        <f>Q239*H239</f>
        <v>0</v>
      </c>
      <c r="S239" s="230">
        <v>0</v>
      </c>
      <c r="T239" s="231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2" t="s">
        <v>146</v>
      </c>
      <c r="AT239" s="232" t="s">
        <v>142</v>
      </c>
      <c r="AU239" s="232" t="s">
        <v>87</v>
      </c>
      <c r="AY239" s="18" t="s">
        <v>140</v>
      </c>
      <c r="BE239" s="233">
        <f>IF(N239="základní",J239,0)</f>
        <v>0</v>
      </c>
      <c r="BF239" s="233">
        <f>IF(N239="snížená",J239,0)</f>
        <v>0</v>
      </c>
      <c r="BG239" s="233">
        <f>IF(N239="zákl. přenesená",J239,0)</f>
        <v>0</v>
      </c>
      <c r="BH239" s="233">
        <f>IF(N239="sníž. přenesená",J239,0)</f>
        <v>0</v>
      </c>
      <c r="BI239" s="233">
        <f>IF(N239="nulová",J239,0)</f>
        <v>0</v>
      </c>
      <c r="BJ239" s="18" t="s">
        <v>85</v>
      </c>
      <c r="BK239" s="233">
        <f>ROUND(I239*H239,2)</f>
        <v>0</v>
      </c>
      <c r="BL239" s="18" t="s">
        <v>146</v>
      </c>
      <c r="BM239" s="232" t="s">
        <v>586</v>
      </c>
    </row>
    <row r="240" s="13" customFormat="1">
      <c r="A240" s="13"/>
      <c r="B240" s="234"/>
      <c r="C240" s="235"/>
      <c r="D240" s="236" t="s">
        <v>148</v>
      </c>
      <c r="E240" s="237" t="s">
        <v>1</v>
      </c>
      <c r="F240" s="238" t="s">
        <v>587</v>
      </c>
      <c r="G240" s="235"/>
      <c r="H240" s="239">
        <v>168.30000000000001</v>
      </c>
      <c r="I240" s="240"/>
      <c r="J240" s="235"/>
      <c r="K240" s="235"/>
      <c r="L240" s="241"/>
      <c r="M240" s="242"/>
      <c r="N240" s="243"/>
      <c r="O240" s="243"/>
      <c r="P240" s="243"/>
      <c r="Q240" s="243"/>
      <c r="R240" s="243"/>
      <c r="S240" s="243"/>
      <c r="T240" s="24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5" t="s">
        <v>148</v>
      </c>
      <c r="AU240" s="245" t="s">
        <v>87</v>
      </c>
      <c r="AV240" s="13" t="s">
        <v>87</v>
      </c>
      <c r="AW240" s="13" t="s">
        <v>32</v>
      </c>
      <c r="AX240" s="13" t="s">
        <v>85</v>
      </c>
      <c r="AY240" s="245" t="s">
        <v>140</v>
      </c>
    </row>
    <row r="241" s="2" customFormat="1" ht="21.75" customHeight="1">
      <c r="A241" s="39"/>
      <c r="B241" s="40"/>
      <c r="C241" s="220" t="s">
        <v>346</v>
      </c>
      <c r="D241" s="220" t="s">
        <v>142</v>
      </c>
      <c r="E241" s="221" t="s">
        <v>588</v>
      </c>
      <c r="F241" s="222" t="s">
        <v>589</v>
      </c>
      <c r="G241" s="223" t="s">
        <v>145</v>
      </c>
      <c r="H241" s="224">
        <v>2017</v>
      </c>
      <c r="I241" s="225"/>
      <c r="J241" s="226">
        <f>ROUND(I241*H241,2)</f>
        <v>0</v>
      </c>
      <c r="K241" s="227"/>
      <c r="L241" s="45"/>
      <c r="M241" s="228" t="s">
        <v>1</v>
      </c>
      <c r="N241" s="229" t="s">
        <v>42</v>
      </c>
      <c r="O241" s="92"/>
      <c r="P241" s="230">
        <f>O241*H241</f>
        <v>0</v>
      </c>
      <c r="Q241" s="230">
        <v>0</v>
      </c>
      <c r="R241" s="230">
        <f>Q241*H241</f>
        <v>0</v>
      </c>
      <c r="S241" s="230">
        <v>0</v>
      </c>
      <c r="T241" s="231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2" t="s">
        <v>146</v>
      </c>
      <c r="AT241" s="232" t="s">
        <v>142</v>
      </c>
      <c r="AU241" s="232" t="s">
        <v>87</v>
      </c>
      <c r="AY241" s="18" t="s">
        <v>140</v>
      </c>
      <c r="BE241" s="233">
        <f>IF(N241="základní",J241,0)</f>
        <v>0</v>
      </c>
      <c r="BF241" s="233">
        <f>IF(N241="snížená",J241,0)</f>
        <v>0</v>
      </c>
      <c r="BG241" s="233">
        <f>IF(N241="zákl. přenesená",J241,0)</f>
        <v>0</v>
      </c>
      <c r="BH241" s="233">
        <f>IF(N241="sníž. přenesená",J241,0)</f>
        <v>0</v>
      </c>
      <c r="BI241" s="233">
        <f>IF(N241="nulová",J241,0)</f>
        <v>0</v>
      </c>
      <c r="BJ241" s="18" t="s">
        <v>85</v>
      </c>
      <c r="BK241" s="233">
        <f>ROUND(I241*H241,2)</f>
        <v>0</v>
      </c>
      <c r="BL241" s="18" t="s">
        <v>146</v>
      </c>
      <c r="BM241" s="232" t="s">
        <v>590</v>
      </c>
    </row>
    <row r="242" s="2" customFormat="1" ht="16.5" customHeight="1">
      <c r="A242" s="39"/>
      <c r="B242" s="40"/>
      <c r="C242" s="220" t="s">
        <v>351</v>
      </c>
      <c r="D242" s="220" t="s">
        <v>142</v>
      </c>
      <c r="E242" s="221" t="s">
        <v>591</v>
      </c>
      <c r="F242" s="222" t="s">
        <v>592</v>
      </c>
      <c r="G242" s="223" t="s">
        <v>145</v>
      </c>
      <c r="H242" s="224">
        <v>2017</v>
      </c>
      <c r="I242" s="225"/>
      <c r="J242" s="226">
        <f>ROUND(I242*H242,2)</f>
        <v>0</v>
      </c>
      <c r="K242" s="227"/>
      <c r="L242" s="45"/>
      <c r="M242" s="228" t="s">
        <v>1</v>
      </c>
      <c r="N242" s="229" t="s">
        <v>42</v>
      </c>
      <c r="O242" s="92"/>
      <c r="P242" s="230">
        <f>O242*H242</f>
        <v>0</v>
      </c>
      <c r="Q242" s="230">
        <v>0</v>
      </c>
      <c r="R242" s="230">
        <f>Q242*H242</f>
        <v>0</v>
      </c>
      <c r="S242" s="230">
        <v>0</v>
      </c>
      <c r="T242" s="231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2" t="s">
        <v>146</v>
      </c>
      <c r="AT242" s="232" t="s">
        <v>142</v>
      </c>
      <c r="AU242" s="232" t="s">
        <v>87</v>
      </c>
      <c r="AY242" s="18" t="s">
        <v>140</v>
      </c>
      <c r="BE242" s="233">
        <f>IF(N242="základní",J242,0)</f>
        <v>0</v>
      </c>
      <c r="BF242" s="233">
        <f>IF(N242="snížená",J242,0)</f>
        <v>0</v>
      </c>
      <c r="BG242" s="233">
        <f>IF(N242="zákl. přenesená",J242,0)</f>
        <v>0</v>
      </c>
      <c r="BH242" s="233">
        <f>IF(N242="sníž. přenesená",J242,0)</f>
        <v>0</v>
      </c>
      <c r="BI242" s="233">
        <f>IF(N242="nulová",J242,0)</f>
        <v>0</v>
      </c>
      <c r="BJ242" s="18" t="s">
        <v>85</v>
      </c>
      <c r="BK242" s="233">
        <f>ROUND(I242*H242,2)</f>
        <v>0</v>
      </c>
      <c r="BL242" s="18" t="s">
        <v>146</v>
      </c>
      <c r="BM242" s="232" t="s">
        <v>593</v>
      </c>
    </row>
    <row r="243" s="13" customFormat="1">
      <c r="A243" s="13"/>
      <c r="B243" s="234"/>
      <c r="C243" s="235"/>
      <c r="D243" s="236" t="s">
        <v>148</v>
      </c>
      <c r="E243" s="237" t="s">
        <v>1</v>
      </c>
      <c r="F243" s="238" t="s">
        <v>594</v>
      </c>
      <c r="G243" s="235"/>
      <c r="H243" s="239">
        <v>2017</v>
      </c>
      <c r="I243" s="240"/>
      <c r="J243" s="235"/>
      <c r="K243" s="235"/>
      <c r="L243" s="241"/>
      <c r="M243" s="242"/>
      <c r="N243" s="243"/>
      <c r="O243" s="243"/>
      <c r="P243" s="243"/>
      <c r="Q243" s="243"/>
      <c r="R243" s="243"/>
      <c r="S243" s="243"/>
      <c r="T243" s="24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5" t="s">
        <v>148</v>
      </c>
      <c r="AU243" s="245" t="s">
        <v>87</v>
      </c>
      <c r="AV243" s="13" t="s">
        <v>87</v>
      </c>
      <c r="AW243" s="13" t="s">
        <v>32</v>
      </c>
      <c r="AX243" s="13" t="s">
        <v>85</v>
      </c>
      <c r="AY243" s="245" t="s">
        <v>140</v>
      </c>
    </row>
    <row r="244" s="14" customFormat="1">
      <c r="A244" s="14"/>
      <c r="B244" s="246"/>
      <c r="C244" s="247"/>
      <c r="D244" s="236" t="s">
        <v>148</v>
      </c>
      <c r="E244" s="248" t="s">
        <v>1</v>
      </c>
      <c r="F244" s="249" t="s">
        <v>493</v>
      </c>
      <c r="G244" s="247"/>
      <c r="H244" s="248" t="s">
        <v>1</v>
      </c>
      <c r="I244" s="250"/>
      <c r="J244" s="247"/>
      <c r="K244" s="247"/>
      <c r="L244" s="251"/>
      <c r="M244" s="252"/>
      <c r="N244" s="253"/>
      <c r="O244" s="253"/>
      <c r="P244" s="253"/>
      <c r="Q244" s="253"/>
      <c r="R244" s="253"/>
      <c r="S244" s="253"/>
      <c r="T244" s="25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5" t="s">
        <v>148</v>
      </c>
      <c r="AU244" s="255" t="s">
        <v>87</v>
      </c>
      <c r="AV244" s="14" t="s">
        <v>85</v>
      </c>
      <c r="AW244" s="14" t="s">
        <v>32</v>
      </c>
      <c r="AX244" s="14" t="s">
        <v>77</v>
      </c>
      <c r="AY244" s="255" t="s">
        <v>140</v>
      </c>
    </row>
    <row r="245" s="2" customFormat="1" ht="33" customHeight="1">
      <c r="A245" s="39"/>
      <c r="B245" s="40"/>
      <c r="C245" s="220" t="s">
        <v>355</v>
      </c>
      <c r="D245" s="220" t="s">
        <v>142</v>
      </c>
      <c r="E245" s="221" t="s">
        <v>309</v>
      </c>
      <c r="F245" s="222" t="s">
        <v>310</v>
      </c>
      <c r="G245" s="223" t="s">
        <v>145</v>
      </c>
      <c r="H245" s="224">
        <v>165</v>
      </c>
      <c r="I245" s="225"/>
      <c r="J245" s="226">
        <f>ROUND(I245*H245,2)</f>
        <v>0</v>
      </c>
      <c r="K245" s="227"/>
      <c r="L245" s="45"/>
      <c r="M245" s="228" t="s">
        <v>1</v>
      </c>
      <c r="N245" s="229" t="s">
        <v>42</v>
      </c>
      <c r="O245" s="92"/>
      <c r="P245" s="230">
        <f>O245*H245</f>
        <v>0</v>
      </c>
      <c r="Q245" s="230">
        <v>0</v>
      </c>
      <c r="R245" s="230">
        <f>Q245*H245</f>
        <v>0</v>
      </c>
      <c r="S245" s="230">
        <v>0</v>
      </c>
      <c r="T245" s="231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2" t="s">
        <v>146</v>
      </c>
      <c r="AT245" s="232" t="s">
        <v>142</v>
      </c>
      <c r="AU245" s="232" t="s">
        <v>87</v>
      </c>
      <c r="AY245" s="18" t="s">
        <v>140</v>
      </c>
      <c r="BE245" s="233">
        <f>IF(N245="základní",J245,0)</f>
        <v>0</v>
      </c>
      <c r="BF245" s="233">
        <f>IF(N245="snížená",J245,0)</f>
        <v>0</v>
      </c>
      <c r="BG245" s="233">
        <f>IF(N245="zákl. přenesená",J245,0)</f>
        <v>0</v>
      </c>
      <c r="BH245" s="233">
        <f>IF(N245="sníž. přenesená",J245,0)</f>
        <v>0</v>
      </c>
      <c r="BI245" s="233">
        <f>IF(N245="nulová",J245,0)</f>
        <v>0</v>
      </c>
      <c r="BJ245" s="18" t="s">
        <v>85</v>
      </c>
      <c r="BK245" s="233">
        <f>ROUND(I245*H245,2)</f>
        <v>0</v>
      </c>
      <c r="BL245" s="18" t="s">
        <v>146</v>
      </c>
      <c r="BM245" s="232" t="s">
        <v>595</v>
      </c>
    </row>
    <row r="246" s="13" customFormat="1">
      <c r="A246" s="13"/>
      <c r="B246" s="234"/>
      <c r="C246" s="235"/>
      <c r="D246" s="236" t="s">
        <v>148</v>
      </c>
      <c r="E246" s="237" t="s">
        <v>1</v>
      </c>
      <c r="F246" s="238" t="s">
        <v>596</v>
      </c>
      <c r="G246" s="235"/>
      <c r="H246" s="239">
        <v>165</v>
      </c>
      <c r="I246" s="240"/>
      <c r="J246" s="235"/>
      <c r="K246" s="235"/>
      <c r="L246" s="241"/>
      <c r="M246" s="242"/>
      <c r="N246" s="243"/>
      <c r="O246" s="243"/>
      <c r="P246" s="243"/>
      <c r="Q246" s="243"/>
      <c r="R246" s="243"/>
      <c r="S246" s="243"/>
      <c r="T246" s="24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5" t="s">
        <v>148</v>
      </c>
      <c r="AU246" s="245" t="s">
        <v>87</v>
      </c>
      <c r="AV246" s="13" t="s">
        <v>87</v>
      </c>
      <c r="AW246" s="13" t="s">
        <v>32</v>
      </c>
      <c r="AX246" s="13" t="s">
        <v>85</v>
      </c>
      <c r="AY246" s="245" t="s">
        <v>140</v>
      </c>
    </row>
    <row r="247" s="14" customFormat="1">
      <c r="A247" s="14"/>
      <c r="B247" s="246"/>
      <c r="C247" s="247"/>
      <c r="D247" s="236" t="s">
        <v>148</v>
      </c>
      <c r="E247" s="248" t="s">
        <v>1</v>
      </c>
      <c r="F247" s="249" t="s">
        <v>493</v>
      </c>
      <c r="G247" s="247"/>
      <c r="H247" s="248" t="s">
        <v>1</v>
      </c>
      <c r="I247" s="250"/>
      <c r="J247" s="247"/>
      <c r="K247" s="247"/>
      <c r="L247" s="251"/>
      <c r="M247" s="252"/>
      <c r="N247" s="253"/>
      <c r="O247" s="253"/>
      <c r="P247" s="253"/>
      <c r="Q247" s="253"/>
      <c r="R247" s="253"/>
      <c r="S247" s="253"/>
      <c r="T247" s="25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5" t="s">
        <v>148</v>
      </c>
      <c r="AU247" s="255" t="s">
        <v>87</v>
      </c>
      <c r="AV247" s="14" t="s">
        <v>85</v>
      </c>
      <c r="AW247" s="14" t="s">
        <v>32</v>
      </c>
      <c r="AX247" s="14" t="s">
        <v>77</v>
      </c>
      <c r="AY247" s="255" t="s">
        <v>140</v>
      </c>
    </row>
    <row r="248" s="2" customFormat="1" ht="24.15" customHeight="1">
      <c r="A248" s="39"/>
      <c r="B248" s="40"/>
      <c r="C248" s="220" t="s">
        <v>360</v>
      </c>
      <c r="D248" s="220" t="s">
        <v>142</v>
      </c>
      <c r="E248" s="221" t="s">
        <v>314</v>
      </c>
      <c r="F248" s="222" t="s">
        <v>315</v>
      </c>
      <c r="G248" s="223" t="s">
        <v>145</v>
      </c>
      <c r="H248" s="224">
        <v>168.30000000000001</v>
      </c>
      <c r="I248" s="225"/>
      <c r="J248" s="226">
        <f>ROUND(I248*H248,2)</f>
        <v>0</v>
      </c>
      <c r="K248" s="227"/>
      <c r="L248" s="45"/>
      <c r="M248" s="228" t="s">
        <v>1</v>
      </c>
      <c r="N248" s="229" t="s">
        <v>42</v>
      </c>
      <c r="O248" s="92"/>
      <c r="P248" s="230">
        <f>O248*H248</f>
        <v>0</v>
      </c>
      <c r="Q248" s="230">
        <v>0</v>
      </c>
      <c r="R248" s="230">
        <f>Q248*H248</f>
        <v>0</v>
      </c>
      <c r="S248" s="230">
        <v>0</v>
      </c>
      <c r="T248" s="231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2" t="s">
        <v>146</v>
      </c>
      <c r="AT248" s="232" t="s">
        <v>142</v>
      </c>
      <c r="AU248" s="232" t="s">
        <v>87</v>
      </c>
      <c r="AY248" s="18" t="s">
        <v>140</v>
      </c>
      <c r="BE248" s="233">
        <f>IF(N248="základní",J248,0)</f>
        <v>0</v>
      </c>
      <c r="BF248" s="233">
        <f>IF(N248="snížená",J248,0)</f>
        <v>0</v>
      </c>
      <c r="BG248" s="233">
        <f>IF(N248="zákl. přenesená",J248,0)</f>
        <v>0</v>
      </c>
      <c r="BH248" s="233">
        <f>IF(N248="sníž. přenesená",J248,0)</f>
        <v>0</v>
      </c>
      <c r="BI248" s="233">
        <f>IF(N248="nulová",J248,0)</f>
        <v>0</v>
      </c>
      <c r="BJ248" s="18" t="s">
        <v>85</v>
      </c>
      <c r="BK248" s="233">
        <f>ROUND(I248*H248,2)</f>
        <v>0</v>
      </c>
      <c r="BL248" s="18" t="s">
        <v>146</v>
      </c>
      <c r="BM248" s="232" t="s">
        <v>597</v>
      </c>
    </row>
    <row r="249" s="13" customFormat="1">
      <c r="A249" s="13"/>
      <c r="B249" s="234"/>
      <c r="C249" s="235"/>
      <c r="D249" s="236" t="s">
        <v>148</v>
      </c>
      <c r="E249" s="237" t="s">
        <v>1</v>
      </c>
      <c r="F249" s="238" t="s">
        <v>587</v>
      </c>
      <c r="G249" s="235"/>
      <c r="H249" s="239">
        <v>168.30000000000001</v>
      </c>
      <c r="I249" s="240"/>
      <c r="J249" s="235"/>
      <c r="K249" s="235"/>
      <c r="L249" s="241"/>
      <c r="M249" s="242"/>
      <c r="N249" s="243"/>
      <c r="O249" s="243"/>
      <c r="P249" s="243"/>
      <c r="Q249" s="243"/>
      <c r="R249" s="243"/>
      <c r="S249" s="243"/>
      <c r="T249" s="24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5" t="s">
        <v>148</v>
      </c>
      <c r="AU249" s="245" t="s">
        <v>87</v>
      </c>
      <c r="AV249" s="13" t="s">
        <v>87</v>
      </c>
      <c r="AW249" s="13" t="s">
        <v>32</v>
      </c>
      <c r="AX249" s="13" t="s">
        <v>85</v>
      </c>
      <c r="AY249" s="245" t="s">
        <v>140</v>
      </c>
    </row>
    <row r="250" s="2" customFormat="1" ht="16.5" customHeight="1">
      <c r="A250" s="39"/>
      <c r="B250" s="40"/>
      <c r="C250" s="220" t="s">
        <v>364</v>
      </c>
      <c r="D250" s="220" t="s">
        <v>142</v>
      </c>
      <c r="E250" s="221" t="s">
        <v>318</v>
      </c>
      <c r="F250" s="222" t="s">
        <v>319</v>
      </c>
      <c r="G250" s="223" t="s">
        <v>320</v>
      </c>
      <c r="H250" s="224">
        <v>16.5</v>
      </c>
      <c r="I250" s="225"/>
      <c r="J250" s="226">
        <f>ROUND(I250*H250,2)</f>
        <v>0</v>
      </c>
      <c r="K250" s="227"/>
      <c r="L250" s="45"/>
      <c r="M250" s="228" t="s">
        <v>1</v>
      </c>
      <c r="N250" s="229" t="s">
        <v>42</v>
      </c>
      <c r="O250" s="92"/>
      <c r="P250" s="230">
        <f>O250*H250</f>
        <v>0</v>
      </c>
      <c r="Q250" s="230">
        <v>0.10956000000000001</v>
      </c>
      <c r="R250" s="230">
        <f>Q250*H250</f>
        <v>1.8077400000000001</v>
      </c>
      <c r="S250" s="230">
        <v>0</v>
      </c>
      <c r="T250" s="231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2" t="s">
        <v>146</v>
      </c>
      <c r="AT250" s="232" t="s">
        <v>142</v>
      </c>
      <c r="AU250" s="232" t="s">
        <v>87</v>
      </c>
      <c r="AY250" s="18" t="s">
        <v>140</v>
      </c>
      <c r="BE250" s="233">
        <f>IF(N250="základní",J250,0)</f>
        <v>0</v>
      </c>
      <c r="BF250" s="233">
        <f>IF(N250="snížená",J250,0)</f>
        <v>0</v>
      </c>
      <c r="BG250" s="233">
        <f>IF(N250="zákl. přenesená",J250,0)</f>
        <v>0</v>
      </c>
      <c r="BH250" s="233">
        <f>IF(N250="sníž. přenesená",J250,0)</f>
        <v>0</v>
      </c>
      <c r="BI250" s="233">
        <f>IF(N250="nulová",J250,0)</f>
        <v>0</v>
      </c>
      <c r="BJ250" s="18" t="s">
        <v>85</v>
      </c>
      <c r="BK250" s="233">
        <f>ROUND(I250*H250,2)</f>
        <v>0</v>
      </c>
      <c r="BL250" s="18" t="s">
        <v>146</v>
      </c>
      <c r="BM250" s="232" t="s">
        <v>598</v>
      </c>
    </row>
    <row r="251" s="13" customFormat="1">
      <c r="A251" s="13"/>
      <c r="B251" s="234"/>
      <c r="C251" s="235"/>
      <c r="D251" s="236" t="s">
        <v>148</v>
      </c>
      <c r="E251" s="237" t="s">
        <v>1</v>
      </c>
      <c r="F251" s="238" t="s">
        <v>599</v>
      </c>
      <c r="G251" s="235"/>
      <c r="H251" s="239">
        <v>16.5</v>
      </c>
      <c r="I251" s="240"/>
      <c r="J251" s="235"/>
      <c r="K251" s="235"/>
      <c r="L251" s="241"/>
      <c r="M251" s="242"/>
      <c r="N251" s="243"/>
      <c r="O251" s="243"/>
      <c r="P251" s="243"/>
      <c r="Q251" s="243"/>
      <c r="R251" s="243"/>
      <c r="S251" s="243"/>
      <c r="T251" s="24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5" t="s">
        <v>148</v>
      </c>
      <c r="AU251" s="245" t="s">
        <v>87</v>
      </c>
      <c r="AV251" s="13" t="s">
        <v>87</v>
      </c>
      <c r="AW251" s="13" t="s">
        <v>32</v>
      </c>
      <c r="AX251" s="13" t="s">
        <v>85</v>
      </c>
      <c r="AY251" s="245" t="s">
        <v>140</v>
      </c>
    </row>
    <row r="252" s="14" customFormat="1">
      <c r="A252" s="14"/>
      <c r="B252" s="246"/>
      <c r="C252" s="247"/>
      <c r="D252" s="236" t="s">
        <v>148</v>
      </c>
      <c r="E252" s="248" t="s">
        <v>1</v>
      </c>
      <c r="F252" s="249" t="s">
        <v>493</v>
      </c>
      <c r="G252" s="247"/>
      <c r="H252" s="248" t="s">
        <v>1</v>
      </c>
      <c r="I252" s="250"/>
      <c r="J252" s="247"/>
      <c r="K252" s="247"/>
      <c r="L252" s="251"/>
      <c r="M252" s="252"/>
      <c r="N252" s="253"/>
      <c r="O252" s="253"/>
      <c r="P252" s="253"/>
      <c r="Q252" s="253"/>
      <c r="R252" s="253"/>
      <c r="S252" s="253"/>
      <c r="T252" s="25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5" t="s">
        <v>148</v>
      </c>
      <c r="AU252" s="255" t="s">
        <v>87</v>
      </c>
      <c r="AV252" s="14" t="s">
        <v>85</v>
      </c>
      <c r="AW252" s="14" t="s">
        <v>32</v>
      </c>
      <c r="AX252" s="14" t="s">
        <v>77</v>
      </c>
      <c r="AY252" s="255" t="s">
        <v>140</v>
      </c>
    </row>
    <row r="253" s="12" customFormat="1" ht="22.8" customHeight="1">
      <c r="A253" s="12"/>
      <c r="B253" s="204"/>
      <c r="C253" s="205"/>
      <c r="D253" s="206" t="s">
        <v>76</v>
      </c>
      <c r="E253" s="218" t="s">
        <v>188</v>
      </c>
      <c r="F253" s="218" t="s">
        <v>600</v>
      </c>
      <c r="G253" s="205"/>
      <c r="H253" s="205"/>
      <c r="I253" s="208"/>
      <c r="J253" s="219">
        <f>BK253</f>
        <v>0</v>
      </c>
      <c r="K253" s="205"/>
      <c r="L253" s="210"/>
      <c r="M253" s="211"/>
      <c r="N253" s="212"/>
      <c r="O253" s="212"/>
      <c r="P253" s="213">
        <f>SUM(P254:P270)</f>
        <v>0</v>
      </c>
      <c r="Q253" s="212"/>
      <c r="R253" s="213">
        <f>SUM(R254:R270)</f>
        <v>16.344499880000001</v>
      </c>
      <c r="S253" s="212"/>
      <c r="T253" s="214">
        <f>SUM(T254:T270)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5" t="s">
        <v>85</v>
      </c>
      <c r="AT253" s="216" t="s">
        <v>76</v>
      </c>
      <c r="AU253" s="216" t="s">
        <v>85</v>
      </c>
      <c r="AY253" s="215" t="s">
        <v>140</v>
      </c>
      <c r="BK253" s="217">
        <f>SUM(BK254:BK270)</f>
        <v>0</v>
      </c>
    </row>
    <row r="254" s="2" customFormat="1" ht="24.15" customHeight="1">
      <c r="A254" s="39"/>
      <c r="B254" s="40"/>
      <c r="C254" s="220" t="s">
        <v>369</v>
      </c>
      <c r="D254" s="220" t="s">
        <v>142</v>
      </c>
      <c r="E254" s="221" t="s">
        <v>601</v>
      </c>
      <c r="F254" s="222" t="s">
        <v>602</v>
      </c>
      <c r="G254" s="223" t="s">
        <v>320</v>
      </c>
      <c r="H254" s="224">
        <v>616.10000000000002</v>
      </c>
      <c r="I254" s="225"/>
      <c r="J254" s="226">
        <f>ROUND(I254*H254,2)</f>
        <v>0</v>
      </c>
      <c r="K254" s="227"/>
      <c r="L254" s="45"/>
      <c r="M254" s="228" t="s">
        <v>1</v>
      </c>
      <c r="N254" s="229" t="s">
        <v>42</v>
      </c>
      <c r="O254" s="92"/>
      <c r="P254" s="230">
        <f>O254*H254</f>
        <v>0</v>
      </c>
      <c r="Q254" s="230">
        <v>0</v>
      </c>
      <c r="R254" s="230">
        <f>Q254*H254</f>
        <v>0</v>
      </c>
      <c r="S254" s="230">
        <v>0</v>
      </c>
      <c r="T254" s="231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2" t="s">
        <v>146</v>
      </c>
      <c r="AT254" s="232" t="s">
        <v>142</v>
      </c>
      <c r="AU254" s="232" t="s">
        <v>87</v>
      </c>
      <c r="AY254" s="18" t="s">
        <v>140</v>
      </c>
      <c r="BE254" s="233">
        <f>IF(N254="základní",J254,0)</f>
        <v>0</v>
      </c>
      <c r="BF254" s="233">
        <f>IF(N254="snížená",J254,0)</f>
        <v>0</v>
      </c>
      <c r="BG254" s="233">
        <f>IF(N254="zákl. přenesená",J254,0)</f>
        <v>0</v>
      </c>
      <c r="BH254" s="233">
        <f>IF(N254="sníž. přenesená",J254,0)</f>
        <v>0</v>
      </c>
      <c r="BI254" s="233">
        <f>IF(N254="nulová",J254,0)</f>
        <v>0</v>
      </c>
      <c r="BJ254" s="18" t="s">
        <v>85</v>
      </c>
      <c r="BK254" s="233">
        <f>ROUND(I254*H254,2)</f>
        <v>0</v>
      </c>
      <c r="BL254" s="18" t="s">
        <v>146</v>
      </c>
      <c r="BM254" s="232" t="s">
        <v>603</v>
      </c>
    </row>
    <row r="255" s="13" customFormat="1">
      <c r="A255" s="13"/>
      <c r="B255" s="234"/>
      <c r="C255" s="235"/>
      <c r="D255" s="236" t="s">
        <v>148</v>
      </c>
      <c r="E255" s="237" t="s">
        <v>1</v>
      </c>
      <c r="F255" s="238" t="s">
        <v>604</v>
      </c>
      <c r="G255" s="235"/>
      <c r="H255" s="239">
        <v>616.10000000000002</v>
      </c>
      <c r="I255" s="240"/>
      <c r="J255" s="235"/>
      <c r="K255" s="235"/>
      <c r="L255" s="241"/>
      <c r="M255" s="242"/>
      <c r="N255" s="243"/>
      <c r="O255" s="243"/>
      <c r="P255" s="243"/>
      <c r="Q255" s="243"/>
      <c r="R255" s="243"/>
      <c r="S255" s="243"/>
      <c r="T255" s="24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5" t="s">
        <v>148</v>
      </c>
      <c r="AU255" s="245" t="s">
        <v>87</v>
      </c>
      <c r="AV255" s="13" t="s">
        <v>87</v>
      </c>
      <c r="AW255" s="13" t="s">
        <v>32</v>
      </c>
      <c r="AX255" s="13" t="s">
        <v>85</v>
      </c>
      <c r="AY255" s="245" t="s">
        <v>140</v>
      </c>
    </row>
    <row r="256" s="14" customFormat="1">
      <c r="A256" s="14"/>
      <c r="B256" s="246"/>
      <c r="C256" s="247"/>
      <c r="D256" s="236" t="s">
        <v>148</v>
      </c>
      <c r="E256" s="248" t="s">
        <v>1</v>
      </c>
      <c r="F256" s="249" t="s">
        <v>493</v>
      </c>
      <c r="G256" s="247"/>
      <c r="H256" s="248" t="s">
        <v>1</v>
      </c>
      <c r="I256" s="250"/>
      <c r="J256" s="247"/>
      <c r="K256" s="247"/>
      <c r="L256" s="251"/>
      <c r="M256" s="252"/>
      <c r="N256" s="253"/>
      <c r="O256" s="253"/>
      <c r="P256" s="253"/>
      <c r="Q256" s="253"/>
      <c r="R256" s="253"/>
      <c r="S256" s="253"/>
      <c r="T256" s="25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5" t="s">
        <v>148</v>
      </c>
      <c r="AU256" s="255" t="s">
        <v>87</v>
      </c>
      <c r="AV256" s="14" t="s">
        <v>85</v>
      </c>
      <c r="AW256" s="14" t="s">
        <v>32</v>
      </c>
      <c r="AX256" s="14" t="s">
        <v>77</v>
      </c>
      <c r="AY256" s="255" t="s">
        <v>140</v>
      </c>
    </row>
    <row r="257" s="2" customFormat="1" ht="37.8" customHeight="1">
      <c r="A257" s="39"/>
      <c r="B257" s="40"/>
      <c r="C257" s="278" t="s">
        <v>373</v>
      </c>
      <c r="D257" s="278" t="s">
        <v>189</v>
      </c>
      <c r="E257" s="279" t="s">
        <v>605</v>
      </c>
      <c r="F257" s="280" t="s">
        <v>606</v>
      </c>
      <c r="G257" s="281" t="s">
        <v>320</v>
      </c>
      <c r="H257" s="282">
        <v>625.34199999999998</v>
      </c>
      <c r="I257" s="283"/>
      <c r="J257" s="284">
        <f>ROUND(I257*H257,2)</f>
        <v>0</v>
      </c>
      <c r="K257" s="285"/>
      <c r="L257" s="286"/>
      <c r="M257" s="287" t="s">
        <v>1</v>
      </c>
      <c r="N257" s="288" t="s">
        <v>42</v>
      </c>
      <c r="O257" s="92"/>
      <c r="P257" s="230">
        <f>O257*H257</f>
        <v>0</v>
      </c>
      <c r="Q257" s="230">
        <v>0.00114</v>
      </c>
      <c r="R257" s="230">
        <f>Q257*H257</f>
        <v>0.71288987999999998</v>
      </c>
      <c r="S257" s="230">
        <v>0</v>
      </c>
      <c r="T257" s="231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2" t="s">
        <v>188</v>
      </c>
      <c r="AT257" s="232" t="s">
        <v>189</v>
      </c>
      <c r="AU257" s="232" t="s">
        <v>87</v>
      </c>
      <c r="AY257" s="18" t="s">
        <v>140</v>
      </c>
      <c r="BE257" s="233">
        <f>IF(N257="základní",J257,0)</f>
        <v>0</v>
      </c>
      <c r="BF257" s="233">
        <f>IF(N257="snížená",J257,0)</f>
        <v>0</v>
      </c>
      <c r="BG257" s="233">
        <f>IF(N257="zákl. přenesená",J257,0)</f>
        <v>0</v>
      </c>
      <c r="BH257" s="233">
        <f>IF(N257="sníž. přenesená",J257,0)</f>
        <v>0</v>
      </c>
      <c r="BI257" s="233">
        <f>IF(N257="nulová",J257,0)</f>
        <v>0</v>
      </c>
      <c r="BJ257" s="18" t="s">
        <v>85</v>
      </c>
      <c r="BK257" s="233">
        <f>ROUND(I257*H257,2)</f>
        <v>0</v>
      </c>
      <c r="BL257" s="18" t="s">
        <v>146</v>
      </c>
      <c r="BM257" s="232" t="s">
        <v>607</v>
      </c>
    </row>
    <row r="258" s="13" customFormat="1">
      <c r="A258" s="13"/>
      <c r="B258" s="234"/>
      <c r="C258" s="235"/>
      <c r="D258" s="236" t="s">
        <v>148</v>
      </c>
      <c r="E258" s="235"/>
      <c r="F258" s="238" t="s">
        <v>608</v>
      </c>
      <c r="G258" s="235"/>
      <c r="H258" s="239">
        <v>625.34199999999998</v>
      </c>
      <c r="I258" s="240"/>
      <c r="J258" s="235"/>
      <c r="K258" s="235"/>
      <c r="L258" s="241"/>
      <c r="M258" s="242"/>
      <c r="N258" s="243"/>
      <c r="O258" s="243"/>
      <c r="P258" s="243"/>
      <c r="Q258" s="243"/>
      <c r="R258" s="243"/>
      <c r="S258" s="243"/>
      <c r="T258" s="24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5" t="s">
        <v>148</v>
      </c>
      <c r="AU258" s="245" t="s">
        <v>87</v>
      </c>
      <c r="AV258" s="13" t="s">
        <v>87</v>
      </c>
      <c r="AW258" s="13" t="s">
        <v>4</v>
      </c>
      <c r="AX258" s="13" t="s">
        <v>85</v>
      </c>
      <c r="AY258" s="245" t="s">
        <v>140</v>
      </c>
    </row>
    <row r="259" s="2" customFormat="1" ht="24.15" customHeight="1">
      <c r="A259" s="39"/>
      <c r="B259" s="40"/>
      <c r="C259" s="220" t="s">
        <v>378</v>
      </c>
      <c r="D259" s="220" t="s">
        <v>142</v>
      </c>
      <c r="E259" s="221" t="s">
        <v>609</v>
      </c>
      <c r="F259" s="222" t="s">
        <v>610</v>
      </c>
      <c r="G259" s="223" t="s">
        <v>327</v>
      </c>
      <c r="H259" s="224">
        <v>1</v>
      </c>
      <c r="I259" s="225"/>
      <c r="J259" s="226">
        <f>ROUND(I259*H259,2)</f>
        <v>0</v>
      </c>
      <c r="K259" s="227"/>
      <c r="L259" s="45"/>
      <c r="M259" s="228" t="s">
        <v>1</v>
      </c>
      <c r="N259" s="229" t="s">
        <v>42</v>
      </c>
      <c r="O259" s="92"/>
      <c r="P259" s="230">
        <f>O259*H259</f>
        <v>0</v>
      </c>
      <c r="Q259" s="230">
        <v>0.010189999999999999</v>
      </c>
      <c r="R259" s="230">
        <f>Q259*H259</f>
        <v>0.010189999999999999</v>
      </c>
      <c r="S259" s="230">
        <v>0</v>
      </c>
      <c r="T259" s="231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2" t="s">
        <v>146</v>
      </c>
      <c r="AT259" s="232" t="s">
        <v>142</v>
      </c>
      <c r="AU259" s="232" t="s">
        <v>87</v>
      </c>
      <c r="AY259" s="18" t="s">
        <v>140</v>
      </c>
      <c r="BE259" s="233">
        <f>IF(N259="základní",J259,0)</f>
        <v>0</v>
      </c>
      <c r="BF259" s="233">
        <f>IF(N259="snížená",J259,0)</f>
        <v>0</v>
      </c>
      <c r="BG259" s="233">
        <f>IF(N259="zákl. přenesená",J259,0)</f>
        <v>0</v>
      </c>
      <c r="BH259" s="233">
        <f>IF(N259="sníž. přenesená",J259,0)</f>
        <v>0</v>
      </c>
      <c r="BI259" s="233">
        <f>IF(N259="nulová",J259,0)</f>
        <v>0</v>
      </c>
      <c r="BJ259" s="18" t="s">
        <v>85</v>
      </c>
      <c r="BK259" s="233">
        <f>ROUND(I259*H259,2)</f>
        <v>0</v>
      </c>
      <c r="BL259" s="18" t="s">
        <v>146</v>
      </c>
      <c r="BM259" s="232" t="s">
        <v>611</v>
      </c>
    </row>
    <row r="260" s="2" customFormat="1" ht="24.15" customHeight="1">
      <c r="A260" s="39"/>
      <c r="B260" s="40"/>
      <c r="C260" s="278" t="s">
        <v>383</v>
      </c>
      <c r="D260" s="278" t="s">
        <v>189</v>
      </c>
      <c r="E260" s="279" t="s">
        <v>612</v>
      </c>
      <c r="F260" s="280" t="s">
        <v>613</v>
      </c>
      <c r="G260" s="281" t="s">
        <v>327</v>
      </c>
      <c r="H260" s="282">
        <v>1</v>
      </c>
      <c r="I260" s="283"/>
      <c r="J260" s="284">
        <f>ROUND(I260*H260,2)</f>
        <v>0</v>
      </c>
      <c r="K260" s="285"/>
      <c r="L260" s="286"/>
      <c r="M260" s="287" t="s">
        <v>1</v>
      </c>
      <c r="N260" s="288" t="s">
        <v>42</v>
      </c>
      <c r="O260" s="92"/>
      <c r="P260" s="230">
        <f>O260*H260</f>
        <v>0</v>
      </c>
      <c r="Q260" s="230">
        <v>1.0540000000000001</v>
      </c>
      <c r="R260" s="230">
        <f>Q260*H260</f>
        <v>1.0540000000000001</v>
      </c>
      <c r="S260" s="230">
        <v>0</v>
      </c>
      <c r="T260" s="231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2" t="s">
        <v>188</v>
      </c>
      <c r="AT260" s="232" t="s">
        <v>189</v>
      </c>
      <c r="AU260" s="232" t="s">
        <v>87</v>
      </c>
      <c r="AY260" s="18" t="s">
        <v>140</v>
      </c>
      <c r="BE260" s="233">
        <f>IF(N260="základní",J260,0)</f>
        <v>0</v>
      </c>
      <c r="BF260" s="233">
        <f>IF(N260="snížená",J260,0)</f>
        <v>0</v>
      </c>
      <c r="BG260" s="233">
        <f>IF(N260="zákl. přenesená",J260,0)</f>
        <v>0</v>
      </c>
      <c r="BH260" s="233">
        <f>IF(N260="sníž. přenesená",J260,0)</f>
        <v>0</v>
      </c>
      <c r="BI260" s="233">
        <f>IF(N260="nulová",J260,0)</f>
        <v>0</v>
      </c>
      <c r="BJ260" s="18" t="s">
        <v>85</v>
      </c>
      <c r="BK260" s="233">
        <f>ROUND(I260*H260,2)</f>
        <v>0</v>
      </c>
      <c r="BL260" s="18" t="s">
        <v>146</v>
      </c>
      <c r="BM260" s="232" t="s">
        <v>614</v>
      </c>
    </row>
    <row r="261" s="2" customFormat="1" ht="24.15" customHeight="1">
      <c r="A261" s="39"/>
      <c r="B261" s="40"/>
      <c r="C261" s="220" t="s">
        <v>387</v>
      </c>
      <c r="D261" s="220" t="s">
        <v>142</v>
      </c>
      <c r="E261" s="221" t="s">
        <v>615</v>
      </c>
      <c r="F261" s="222" t="s">
        <v>616</v>
      </c>
      <c r="G261" s="223" t="s">
        <v>327</v>
      </c>
      <c r="H261" s="224">
        <v>1</v>
      </c>
      <c r="I261" s="225"/>
      <c r="J261" s="226">
        <f>ROUND(I261*H261,2)</f>
        <v>0</v>
      </c>
      <c r="K261" s="227"/>
      <c r="L261" s="45"/>
      <c r="M261" s="228" t="s">
        <v>1</v>
      </c>
      <c r="N261" s="229" t="s">
        <v>42</v>
      </c>
      <c r="O261" s="92"/>
      <c r="P261" s="230">
        <f>O261*H261</f>
        <v>0</v>
      </c>
      <c r="Q261" s="230">
        <v>0.01248</v>
      </c>
      <c r="R261" s="230">
        <f>Q261*H261</f>
        <v>0.01248</v>
      </c>
      <c r="S261" s="230">
        <v>0</v>
      </c>
      <c r="T261" s="231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2" t="s">
        <v>146</v>
      </c>
      <c r="AT261" s="232" t="s">
        <v>142</v>
      </c>
      <c r="AU261" s="232" t="s">
        <v>87</v>
      </c>
      <c r="AY261" s="18" t="s">
        <v>140</v>
      </c>
      <c r="BE261" s="233">
        <f>IF(N261="základní",J261,0)</f>
        <v>0</v>
      </c>
      <c r="BF261" s="233">
        <f>IF(N261="snížená",J261,0)</f>
        <v>0</v>
      </c>
      <c r="BG261" s="233">
        <f>IF(N261="zákl. přenesená",J261,0)</f>
        <v>0</v>
      </c>
      <c r="BH261" s="233">
        <f>IF(N261="sníž. přenesená",J261,0)</f>
        <v>0</v>
      </c>
      <c r="BI261" s="233">
        <f>IF(N261="nulová",J261,0)</f>
        <v>0</v>
      </c>
      <c r="BJ261" s="18" t="s">
        <v>85</v>
      </c>
      <c r="BK261" s="233">
        <f>ROUND(I261*H261,2)</f>
        <v>0</v>
      </c>
      <c r="BL261" s="18" t="s">
        <v>146</v>
      </c>
      <c r="BM261" s="232" t="s">
        <v>617</v>
      </c>
    </row>
    <row r="262" s="2" customFormat="1" ht="24.15" customHeight="1">
      <c r="A262" s="39"/>
      <c r="B262" s="40"/>
      <c r="C262" s="278" t="s">
        <v>391</v>
      </c>
      <c r="D262" s="278" t="s">
        <v>189</v>
      </c>
      <c r="E262" s="279" t="s">
        <v>618</v>
      </c>
      <c r="F262" s="280" t="s">
        <v>619</v>
      </c>
      <c r="G262" s="281" t="s">
        <v>327</v>
      </c>
      <c r="H262" s="282">
        <v>1</v>
      </c>
      <c r="I262" s="283"/>
      <c r="J262" s="284">
        <f>ROUND(I262*H262,2)</f>
        <v>0</v>
      </c>
      <c r="K262" s="285"/>
      <c r="L262" s="286"/>
      <c r="M262" s="287" t="s">
        <v>1</v>
      </c>
      <c r="N262" s="288" t="s">
        <v>42</v>
      </c>
      <c r="O262" s="92"/>
      <c r="P262" s="230">
        <f>O262*H262</f>
        <v>0</v>
      </c>
      <c r="Q262" s="230">
        <v>0.58499999999999996</v>
      </c>
      <c r="R262" s="230">
        <f>Q262*H262</f>
        <v>0.58499999999999996</v>
      </c>
      <c r="S262" s="230">
        <v>0</v>
      </c>
      <c r="T262" s="231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2" t="s">
        <v>188</v>
      </c>
      <c r="AT262" s="232" t="s">
        <v>189</v>
      </c>
      <c r="AU262" s="232" t="s">
        <v>87</v>
      </c>
      <c r="AY262" s="18" t="s">
        <v>140</v>
      </c>
      <c r="BE262" s="233">
        <f>IF(N262="základní",J262,0)</f>
        <v>0</v>
      </c>
      <c r="BF262" s="233">
        <f>IF(N262="snížená",J262,0)</f>
        <v>0</v>
      </c>
      <c r="BG262" s="233">
        <f>IF(N262="zákl. přenesená",J262,0)</f>
        <v>0</v>
      </c>
      <c r="BH262" s="233">
        <f>IF(N262="sníž. přenesená",J262,0)</f>
        <v>0</v>
      </c>
      <c r="BI262" s="233">
        <f>IF(N262="nulová",J262,0)</f>
        <v>0</v>
      </c>
      <c r="BJ262" s="18" t="s">
        <v>85</v>
      </c>
      <c r="BK262" s="233">
        <f>ROUND(I262*H262,2)</f>
        <v>0</v>
      </c>
      <c r="BL262" s="18" t="s">
        <v>146</v>
      </c>
      <c r="BM262" s="232" t="s">
        <v>620</v>
      </c>
    </row>
    <row r="263" s="2" customFormat="1" ht="24.15" customHeight="1">
      <c r="A263" s="39"/>
      <c r="B263" s="40"/>
      <c r="C263" s="220" t="s">
        <v>398</v>
      </c>
      <c r="D263" s="220" t="s">
        <v>142</v>
      </c>
      <c r="E263" s="221" t="s">
        <v>621</v>
      </c>
      <c r="F263" s="222" t="s">
        <v>622</v>
      </c>
      <c r="G263" s="223" t="s">
        <v>327</v>
      </c>
      <c r="H263" s="224">
        <v>8</v>
      </c>
      <c r="I263" s="225"/>
      <c r="J263" s="226">
        <f>ROUND(I263*H263,2)</f>
        <v>0</v>
      </c>
      <c r="K263" s="227"/>
      <c r="L263" s="45"/>
      <c r="M263" s="228" t="s">
        <v>1</v>
      </c>
      <c r="N263" s="229" t="s">
        <v>42</v>
      </c>
      <c r="O263" s="92"/>
      <c r="P263" s="230">
        <f>O263*H263</f>
        <v>0</v>
      </c>
      <c r="Q263" s="230">
        <v>1.29291</v>
      </c>
      <c r="R263" s="230">
        <f>Q263*H263</f>
        <v>10.34328</v>
      </c>
      <c r="S263" s="230">
        <v>0</v>
      </c>
      <c r="T263" s="231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2" t="s">
        <v>146</v>
      </c>
      <c r="AT263" s="232" t="s">
        <v>142</v>
      </c>
      <c r="AU263" s="232" t="s">
        <v>87</v>
      </c>
      <c r="AY263" s="18" t="s">
        <v>140</v>
      </c>
      <c r="BE263" s="233">
        <f>IF(N263="základní",J263,0)</f>
        <v>0</v>
      </c>
      <c r="BF263" s="233">
        <f>IF(N263="snížená",J263,0)</f>
        <v>0</v>
      </c>
      <c r="BG263" s="233">
        <f>IF(N263="zákl. přenesená",J263,0)</f>
        <v>0</v>
      </c>
      <c r="BH263" s="233">
        <f>IF(N263="sníž. přenesená",J263,0)</f>
        <v>0</v>
      </c>
      <c r="BI263" s="233">
        <f>IF(N263="nulová",J263,0)</f>
        <v>0</v>
      </c>
      <c r="BJ263" s="18" t="s">
        <v>85</v>
      </c>
      <c r="BK263" s="233">
        <f>ROUND(I263*H263,2)</f>
        <v>0</v>
      </c>
      <c r="BL263" s="18" t="s">
        <v>146</v>
      </c>
      <c r="BM263" s="232" t="s">
        <v>623</v>
      </c>
    </row>
    <row r="264" s="13" customFormat="1">
      <c r="A264" s="13"/>
      <c r="B264" s="234"/>
      <c r="C264" s="235"/>
      <c r="D264" s="236" t="s">
        <v>148</v>
      </c>
      <c r="E264" s="237" t="s">
        <v>1</v>
      </c>
      <c r="F264" s="238" t="s">
        <v>624</v>
      </c>
      <c r="G264" s="235"/>
      <c r="H264" s="239">
        <v>8</v>
      </c>
      <c r="I264" s="240"/>
      <c r="J264" s="235"/>
      <c r="K264" s="235"/>
      <c r="L264" s="241"/>
      <c r="M264" s="242"/>
      <c r="N264" s="243"/>
      <c r="O264" s="243"/>
      <c r="P264" s="243"/>
      <c r="Q264" s="243"/>
      <c r="R264" s="243"/>
      <c r="S264" s="243"/>
      <c r="T264" s="24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5" t="s">
        <v>148</v>
      </c>
      <c r="AU264" s="245" t="s">
        <v>87</v>
      </c>
      <c r="AV264" s="13" t="s">
        <v>87</v>
      </c>
      <c r="AW264" s="13" t="s">
        <v>32</v>
      </c>
      <c r="AX264" s="13" t="s">
        <v>85</v>
      </c>
      <c r="AY264" s="245" t="s">
        <v>140</v>
      </c>
    </row>
    <row r="265" s="14" customFormat="1">
      <c r="A265" s="14"/>
      <c r="B265" s="246"/>
      <c r="C265" s="247"/>
      <c r="D265" s="236" t="s">
        <v>148</v>
      </c>
      <c r="E265" s="248" t="s">
        <v>1</v>
      </c>
      <c r="F265" s="249" t="s">
        <v>493</v>
      </c>
      <c r="G265" s="247"/>
      <c r="H265" s="248" t="s">
        <v>1</v>
      </c>
      <c r="I265" s="250"/>
      <c r="J265" s="247"/>
      <c r="K265" s="247"/>
      <c r="L265" s="251"/>
      <c r="M265" s="252"/>
      <c r="N265" s="253"/>
      <c r="O265" s="253"/>
      <c r="P265" s="253"/>
      <c r="Q265" s="253"/>
      <c r="R265" s="253"/>
      <c r="S265" s="253"/>
      <c r="T265" s="25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5" t="s">
        <v>148</v>
      </c>
      <c r="AU265" s="255" t="s">
        <v>87</v>
      </c>
      <c r="AV265" s="14" t="s">
        <v>85</v>
      </c>
      <c r="AW265" s="14" t="s">
        <v>32</v>
      </c>
      <c r="AX265" s="14" t="s">
        <v>77</v>
      </c>
      <c r="AY265" s="255" t="s">
        <v>140</v>
      </c>
    </row>
    <row r="266" s="2" customFormat="1" ht="24.15" customHeight="1">
      <c r="A266" s="39"/>
      <c r="B266" s="40"/>
      <c r="C266" s="220" t="s">
        <v>402</v>
      </c>
      <c r="D266" s="220" t="s">
        <v>142</v>
      </c>
      <c r="E266" s="221" t="s">
        <v>625</v>
      </c>
      <c r="F266" s="222" t="s">
        <v>626</v>
      </c>
      <c r="G266" s="223" t="s">
        <v>327</v>
      </c>
      <c r="H266" s="224">
        <v>1</v>
      </c>
      <c r="I266" s="225"/>
      <c r="J266" s="226">
        <f>ROUND(I266*H266,2)</f>
        <v>0</v>
      </c>
      <c r="K266" s="227"/>
      <c r="L266" s="45"/>
      <c r="M266" s="228" t="s">
        <v>1</v>
      </c>
      <c r="N266" s="229" t="s">
        <v>42</v>
      </c>
      <c r="O266" s="92"/>
      <c r="P266" s="230">
        <f>O266*H266</f>
        <v>0</v>
      </c>
      <c r="Q266" s="230">
        <v>0.1326</v>
      </c>
      <c r="R266" s="230">
        <f>Q266*H266</f>
        <v>0.1326</v>
      </c>
      <c r="S266" s="230">
        <v>0</v>
      </c>
      <c r="T266" s="231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2" t="s">
        <v>146</v>
      </c>
      <c r="AT266" s="232" t="s">
        <v>142</v>
      </c>
      <c r="AU266" s="232" t="s">
        <v>87</v>
      </c>
      <c r="AY266" s="18" t="s">
        <v>140</v>
      </c>
      <c r="BE266" s="233">
        <f>IF(N266="základní",J266,0)</f>
        <v>0</v>
      </c>
      <c r="BF266" s="233">
        <f>IF(N266="snížená",J266,0)</f>
        <v>0</v>
      </c>
      <c r="BG266" s="233">
        <f>IF(N266="zákl. přenesená",J266,0)</f>
        <v>0</v>
      </c>
      <c r="BH266" s="233">
        <f>IF(N266="sníž. přenesená",J266,0)</f>
        <v>0</v>
      </c>
      <c r="BI266" s="233">
        <f>IF(N266="nulová",J266,0)</f>
        <v>0</v>
      </c>
      <c r="BJ266" s="18" t="s">
        <v>85</v>
      </c>
      <c r="BK266" s="233">
        <f>ROUND(I266*H266,2)</f>
        <v>0</v>
      </c>
      <c r="BL266" s="18" t="s">
        <v>146</v>
      </c>
      <c r="BM266" s="232" t="s">
        <v>627</v>
      </c>
    </row>
    <row r="267" s="2" customFormat="1" ht="16.5" customHeight="1">
      <c r="A267" s="39"/>
      <c r="B267" s="40"/>
      <c r="C267" s="278" t="s">
        <v>407</v>
      </c>
      <c r="D267" s="278" t="s">
        <v>189</v>
      </c>
      <c r="E267" s="279" t="s">
        <v>628</v>
      </c>
      <c r="F267" s="280" t="s">
        <v>629</v>
      </c>
      <c r="G267" s="281" t="s">
        <v>327</v>
      </c>
      <c r="H267" s="282">
        <v>1</v>
      </c>
      <c r="I267" s="283"/>
      <c r="J267" s="284">
        <f>ROUND(I267*H267,2)</f>
        <v>0</v>
      </c>
      <c r="K267" s="285"/>
      <c r="L267" s="286"/>
      <c r="M267" s="287" t="s">
        <v>1</v>
      </c>
      <c r="N267" s="288" t="s">
        <v>42</v>
      </c>
      <c r="O267" s="92"/>
      <c r="P267" s="230">
        <f>O267*H267</f>
        <v>0</v>
      </c>
      <c r="Q267" s="230">
        <v>0.080000000000000002</v>
      </c>
      <c r="R267" s="230">
        <f>Q267*H267</f>
        <v>0.080000000000000002</v>
      </c>
      <c r="S267" s="230">
        <v>0</v>
      </c>
      <c r="T267" s="231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2" t="s">
        <v>188</v>
      </c>
      <c r="AT267" s="232" t="s">
        <v>189</v>
      </c>
      <c r="AU267" s="232" t="s">
        <v>87</v>
      </c>
      <c r="AY267" s="18" t="s">
        <v>140</v>
      </c>
      <c r="BE267" s="233">
        <f>IF(N267="základní",J267,0)</f>
        <v>0</v>
      </c>
      <c r="BF267" s="233">
        <f>IF(N267="snížená",J267,0)</f>
        <v>0</v>
      </c>
      <c r="BG267" s="233">
        <f>IF(N267="zákl. přenesená",J267,0)</f>
        <v>0</v>
      </c>
      <c r="BH267" s="233">
        <f>IF(N267="sníž. přenesená",J267,0)</f>
        <v>0</v>
      </c>
      <c r="BI267" s="233">
        <f>IF(N267="nulová",J267,0)</f>
        <v>0</v>
      </c>
      <c r="BJ267" s="18" t="s">
        <v>85</v>
      </c>
      <c r="BK267" s="233">
        <f>ROUND(I267*H267,2)</f>
        <v>0</v>
      </c>
      <c r="BL267" s="18" t="s">
        <v>146</v>
      </c>
      <c r="BM267" s="232" t="s">
        <v>630</v>
      </c>
    </row>
    <row r="268" s="2" customFormat="1" ht="24.15" customHeight="1">
      <c r="A268" s="39"/>
      <c r="B268" s="40"/>
      <c r="C268" s="220" t="s">
        <v>411</v>
      </c>
      <c r="D268" s="220" t="s">
        <v>142</v>
      </c>
      <c r="E268" s="221" t="s">
        <v>631</v>
      </c>
      <c r="F268" s="222" t="s">
        <v>632</v>
      </c>
      <c r="G268" s="223" t="s">
        <v>327</v>
      </c>
      <c r="H268" s="224">
        <v>9</v>
      </c>
      <c r="I268" s="225"/>
      <c r="J268" s="226">
        <f>ROUND(I268*H268,2)</f>
        <v>0</v>
      </c>
      <c r="K268" s="227"/>
      <c r="L268" s="45"/>
      <c r="M268" s="228" t="s">
        <v>1</v>
      </c>
      <c r="N268" s="229" t="s">
        <v>42</v>
      </c>
      <c r="O268" s="92"/>
      <c r="P268" s="230">
        <f>O268*H268</f>
        <v>0</v>
      </c>
      <c r="Q268" s="230">
        <v>0.21734000000000001</v>
      </c>
      <c r="R268" s="230">
        <f>Q268*H268</f>
        <v>1.9560600000000001</v>
      </c>
      <c r="S268" s="230">
        <v>0</v>
      </c>
      <c r="T268" s="231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2" t="s">
        <v>146</v>
      </c>
      <c r="AT268" s="232" t="s">
        <v>142</v>
      </c>
      <c r="AU268" s="232" t="s">
        <v>87</v>
      </c>
      <c r="AY268" s="18" t="s">
        <v>140</v>
      </c>
      <c r="BE268" s="233">
        <f>IF(N268="základní",J268,0)</f>
        <v>0</v>
      </c>
      <c r="BF268" s="233">
        <f>IF(N268="snížená",J268,0)</f>
        <v>0</v>
      </c>
      <c r="BG268" s="233">
        <f>IF(N268="zákl. přenesená",J268,0)</f>
        <v>0</v>
      </c>
      <c r="BH268" s="233">
        <f>IF(N268="sníž. přenesená",J268,0)</f>
        <v>0</v>
      </c>
      <c r="BI268" s="233">
        <f>IF(N268="nulová",J268,0)</f>
        <v>0</v>
      </c>
      <c r="BJ268" s="18" t="s">
        <v>85</v>
      </c>
      <c r="BK268" s="233">
        <f>ROUND(I268*H268,2)</f>
        <v>0</v>
      </c>
      <c r="BL268" s="18" t="s">
        <v>146</v>
      </c>
      <c r="BM268" s="232" t="s">
        <v>633</v>
      </c>
    </row>
    <row r="269" s="13" customFormat="1">
      <c r="A269" s="13"/>
      <c r="B269" s="234"/>
      <c r="C269" s="235"/>
      <c r="D269" s="236" t="s">
        <v>148</v>
      </c>
      <c r="E269" s="237" t="s">
        <v>1</v>
      </c>
      <c r="F269" s="238" t="s">
        <v>634</v>
      </c>
      <c r="G269" s="235"/>
      <c r="H269" s="239">
        <v>9</v>
      </c>
      <c r="I269" s="240"/>
      <c r="J269" s="235"/>
      <c r="K269" s="235"/>
      <c r="L269" s="241"/>
      <c r="M269" s="242"/>
      <c r="N269" s="243"/>
      <c r="O269" s="243"/>
      <c r="P269" s="243"/>
      <c r="Q269" s="243"/>
      <c r="R269" s="243"/>
      <c r="S269" s="243"/>
      <c r="T269" s="24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5" t="s">
        <v>148</v>
      </c>
      <c r="AU269" s="245" t="s">
        <v>87</v>
      </c>
      <c r="AV269" s="13" t="s">
        <v>87</v>
      </c>
      <c r="AW269" s="13" t="s">
        <v>32</v>
      </c>
      <c r="AX269" s="13" t="s">
        <v>85</v>
      </c>
      <c r="AY269" s="245" t="s">
        <v>140</v>
      </c>
    </row>
    <row r="270" s="2" customFormat="1" ht="24.15" customHeight="1">
      <c r="A270" s="39"/>
      <c r="B270" s="40"/>
      <c r="C270" s="278" t="s">
        <v>415</v>
      </c>
      <c r="D270" s="278" t="s">
        <v>189</v>
      </c>
      <c r="E270" s="279" t="s">
        <v>635</v>
      </c>
      <c r="F270" s="280" t="s">
        <v>636</v>
      </c>
      <c r="G270" s="281" t="s">
        <v>327</v>
      </c>
      <c r="H270" s="282">
        <v>9</v>
      </c>
      <c r="I270" s="283"/>
      <c r="J270" s="284">
        <f>ROUND(I270*H270,2)</f>
        <v>0</v>
      </c>
      <c r="K270" s="285"/>
      <c r="L270" s="286"/>
      <c r="M270" s="287" t="s">
        <v>1</v>
      </c>
      <c r="N270" s="288" t="s">
        <v>42</v>
      </c>
      <c r="O270" s="92"/>
      <c r="P270" s="230">
        <f>O270*H270</f>
        <v>0</v>
      </c>
      <c r="Q270" s="230">
        <v>0.16200000000000001</v>
      </c>
      <c r="R270" s="230">
        <f>Q270*H270</f>
        <v>1.458</v>
      </c>
      <c r="S270" s="230">
        <v>0</v>
      </c>
      <c r="T270" s="231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2" t="s">
        <v>188</v>
      </c>
      <c r="AT270" s="232" t="s">
        <v>189</v>
      </c>
      <c r="AU270" s="232" t="s">
        <v>87</v>
      </c>
      <c r="AY270" s="18" t="s">
        <v>140</v>
      </c>
      <c r="BE270" s="233">
        <f>IF(N270="základní",J270,0)</f>
        <v>0</v>
      </c>
      <c r="BF270" s="233">
        <f>IF(N270="snížená",J270,0)</f>
        <v>0</v>
      </c>
      <c r="BG270" s="233">
        <f>IF(N270="zákl. přenesená",J270,0)</f>
        <v>0</v>
      </c>
      <c r="BH270" s="233">
        <f>IF(N270="sníž. přenesená",J270,0)</f>
        <v>0</v>
      </c>
      <c r="BI270" s="233">
        <f>IF(N270="nulová",J270,0)</f>
        <v>0</v>
      </c>
      <c r="BJ270" s="18" t="s">
        <v>85</v>
      </c>
      <c r="BK270" s="233">
        <f>ROUND(I270*H270,2)</f>
        <v>0</v>
      </c>
      <c r="BL270" s="18" t="s">
        <v>146</v>
      </c>
      <c r="BM270" s="232" t="s">
        <v>637</v>
      </c>
    </row>
    <row r="271" s="12" customFormat="1" ht="22.8" customHeight="1">
      <c r="A271" s="12"/>
      <c r="B271" s="204"/>
      <c r="C271" s="205"/>
      <c r="D271" s="206" t="s">
        <v>76</v>
      </c>
      <c r="E271" s="218" t="s">
        <v>195</v>
      </c>
      <c r="F271" s="218" t="s">
        <v>323</v>
      </c>
      <c r="G271" s="205"/>
      <c r="H271" s="205"/>
      <c r="I271" s="208"/>
      <c r="J271" s="219">
        <f>BK271</f>
        <v>0</v>
      </c>
      <c r="K271" s="205"/>
      <c r="L271" s="210"/>
      <c r="M271" s="211"/>
      <c r="N271" s="212"/>
      <c r="O271" s="212"/>
      <c r="P271" s="213">
        <f>SUM(P272:P275)</f>
        <v>0</v>
      </c>
      <c r="Q271" s="212"/>
      <c r="R271" s="213">
        <f>SUM(R272:R275)</f>
        <v>1.1000162</v>
      </c>
      <c r="S271" s="212"/>
      <c r="T271" s="214">
        <f>SUM(T272:T275)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15" t="s">
        <v>85</v>
      </c>
      <c r="AT271" s="216" t="s">
        <v>76</v>
      </c>
      <c r="AU271" s="216" t="s">
        <v>85</v>
      </c>
      <c r="AY271" s="215" t="s">
        <v>140</v>
      </c>
      <c r="BK271" s="217">
        <f>SUM(BK272:BK275)</f>
        <v>0</v>
      </c>
    </row>
    <row r="272" s="2" customFormat="1" ht="24.15" customHeight="1">
      <c r="A272" s="39"/>
      <c r="B272" s="40"/>
      <c r="C272" s="220" t="s">
        <v>421</v>
      </c>
      <c r="D272" s="220" t="s">
        <v>142</v>
      </c>
      <c r="E272" s="221" t="s">
        <v>361</v>
      </c>
      <c r="F272" s="222" t="s">
        <v>362</v>
      </c>
      <c r="G272" s="223" t="s">
        <v>145</v>
      </c>
      <c r="H272" s="224">
        <v>2340.46</v>
      </c>
      <c r="I272" s="225"/>
      <c r="J272" s="226">
        <f>ROUND(I272*H272,2)</f>
        <v>0</v>
      </c>
      <c r="K272" s="227"/>
      <c r="L272" s="45"/>
      <c r="M272" s="228" t="s">
        <v>1</v>
      </c>
      <c r="N272" s="229" t="s">
        <v>42</v>
      </c>
      <c r="O272" s="92"/>
      <c r="P272" s="230">
        <f>O272*H272</f>
        <v>0</v>
      </c>
      <c r="Q272" s="230">
        <v>0.00046999999999999999</v>
      </c>
      <c r="R272" s="230">
        <f>Q272*H272</f>
        <v>1.1000162</v>
      </c>
      <c r="S272" s="230">
        <v>0</v>
      </c>
      <c r="T272" s="231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2" t="s">
        <v>146</v>
      </c>
      <c r="AT272" s="232" t="s">
        <v>142</v>
      </c>
      <c r="AU272" s="232" t="s">
        <v>87</v>
      </c>
      <c r="AY272" s="18" t="s">
        <v>140</v>
      </c>
      <c r="BE272" s="233">
        <f>IF(N272="základní",J272,0)</f>
        <v>0</v>
      </c>
      <c r="BF272" s="233">
        <f>IF(N272="snížená",J272,0)</f>
        <v>0</v>
      </c>
      <c r="BG272" s="233">
        <f>IF(N272="zákl. přenesená",J272,0)</f>
        <v>0</v>
      </c>
      <c r="BH272" s="233">
        <f>IF(N272="sníž. přenesená",J272,0)</f>
        <v>0</v>
      </c>
      <c r="BI272" s="233">
        <f>IF(N272="nulová",J272,0)</f>
        <v>0</v>
      </c>
      <c r="BJ272" s="18" t="s">
        <v>85</v>
      </c>
      <c r="BK272" s="233">
        <f>ROUND(I272*H272,2)</f>
        <v>0</v>
      </c>
      <c r="BL272" s="18" t="s">
        <v>146</v>
      </c>
      <c r="BM272" s="232" t="s">
        <v>638</v>
      </c>
    </row>
    <row r="273" s="14" customFormat="1">
      <c r="A273" s="14"/>
      <c r="B273" s="246"/>
      <c r="C273" s="247"/>
      <c r="D273" s="236" t="s">
        <v>148</v>
      </c>
      <c r="E273" s="248" t="s">
        <v>1</v>
      </c>
      <c r="F273" s="249" t="s">
        <v>517</v>
      </c>
      <c r="G273" s="247"/>
      <c r="H273" s="248" t="s">
        <v>1</v>
      </c>
      <c r="I273" s="250"/>
      <c r="J273" s="247"/>
      <c r="K273" s="247"/>
      <c r="L273" s="251"/>
      <c r="M273" s="252"/>
      <c r="N273" s="253"/>
      <c r="O273" s="253"/>
      <c r="P273" s="253"/>
      <c r="Q273" s="253"/>
      <c r="R273" s="253"/>
      <c r="S273" s="253"/>
      <c r="T273" s="25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5" t="s">
        <v>148</v>
      </c>
      <c r="AU273" s="255" t="s">
        <v>87</v>
      </c>
      <c r="AV273" s="14" t="s">
        <v>85</v>
      </c>
      <c r="AW273" s="14" t="s">
        <v>32</v>
      </c>
      <c r="AX273" s="14" t="s">
        <v>77</v>
      </c>
      <c r="AY273" s="255" t="s">
        <v>140</v>
      </c>
    </row>
    <row r="274" s="13" customFormat="1">
      <c r="A274" s="13"/>
      <c r="B274" s="234"/>
      <c r="C274" s="235"/>
      <c r="D274" s="236" t="s">
        <v>148</v>
      </c>
      <c r="E274" s="237" t="s">
        <v>1</v>
      </c>
      <c r="F274" s="238" t="s">
        <v>556</v>
      </c>
      <c r="G274" s="235"/>
      <c r="H274" s="239">
        <v>2340.46</v>
      </c>
      <c r="I274" s="240"/>
      <c r="J274" s="235"/>
      <c r="K274" s="235"/>
      <c r="L274" s="241"/>
      <c r="M274" s="242"/>
      <c r="N274" s="243"/>
      <c r="O274" s="243"/>
      <c r="P274" s="243"/>
      <c r="Q274" s="243"/>
      <c r="R274" s="243"/>
      <c r="S274" s="243"/>
      <c r="T274" s="24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5" t="s">
        <v>148</v>
      </c>
      <c r="AU274" s="245" t="s">
        <v>87</v>
      </c>
      <c r="AV274" s="13" t="s">
        <v>87</v>
      </c>
      <c r="AW274" s="13" t="s">
        <v>32</v>
      </c>
      <c r="AX274" s="13" t="s">
        <v>85</v>
      </c>
      <c r="AY274" s="245" t="s">
        <v>140</v>
      </c>
    </row>
    <row r="275" s="14" customFormat="1">
      <c r="A275" s="14"/>
      <c r="B275" s="246"/>
      <c r="C275" s="247"/>
      <c r="D275" s="236" t="s">
        <v>148</v>
      </c>
      <c r="E275" s="248" t="s">
        <v>1</v>
      </c>
      <c r="F275" s="249" t="s">
        <v>493</v>
      </c>
      <c r="G275" s="247"/>
      <c r="H275" s="248" t="s">
        <v>1</v>
      </c>
      <c r="I275" s="250"/>
      <c r="J275" s="247"/>
      <c r="K275" s="247"/>
      <c r="L275" s="251"/>
      <c r="M275" s="252"/>
      <c r="N275" s="253"/>
      <c r="O275" s="253"/>
      <c r="P275" s="253"/>
      <c r="Q275" s="253"/>
      <c r="R275" s="253"/>
      <c r="S275" s="253"/>
      <c r="T275" s="25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5" t="s">
        <v>148</v>
      </c>
      <c r="AU275" s="255" t="s">
        <v>87</v>
      </c>
      <c r="AV275" s="14" t="s">
        <v>85</v>
      </c>
      <c r="AW275" s="14" t="s">
        <v>32</v>
      </c>
      <c r="AX275" s="14" t="s">
        <v>77</v>
      </c>
      <c r="AY275" s="255" t="s">
        <v>140</v>
      </c>
    </row>
    <row r="276" s="12" customFormat="1" ht="22.8" customHeight="1">
      <c r="A276" s="12"/>
      <c r="B276" s="204"/>
      <c r="C276" s="205"/>
      <c r="D276" s="206" t="s">
        <v>76</v>
      </c>
      <c r="E276" s="218" t="s">
        <v>419</v>
      </c>
      <c r="F276" s="218" t="s">
        <v>420</v>
      </c>
      <c r="G276" s="205"/>
      <c r="H276" s="205"/>
      <c r="I276" s="208"/>
      <c r="J276" s="219">
        <f>BK276</f>
        <v>0</v>
      </c>
      <c r="K276" s="205"/>
      <c r="L276" s="210"/>
      <c r="M276" s="211"/>
      <c r="N276" s="212"/>
      <c r="O276" s="212"/>
      <c r="P276" s="213">
        <f>P277</f>
        <v>0</v>
      </c>
      <c r="Q276" s="212"/>
      <c r="R276" s="213">
        <f>R277</f>
        <v>0</v>
      </c>
      <c r="S276" s="212"/>
      <c r="T276" s="214">
        <f>T277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15" t="s">
        <v>85</v>
      </c>
      <c r="AT276" s="216" t="s">
        <v>76</v>
      </c>
      <c r="AU276" s="216" t="s">
        <v>85</v>
      </c>
      <c r="AY276" s="215" t="s">
        <v>140</v>
      </c>
      <c r="BK276" s="217">
        <f>BK277</f>
        <v>0</v>
      </c>
    </row>
    <row r="277" s="2" customFormat="1" ht="33" customHeight="1">
      <c r="A277" s="39"/>
      <c r="B277" s="40"/>
      <c r="C277" s="220" t="s">
        <v>429</v>
      </c>
      <c r="D277" s="220" t="s">
        <v>142</v>
      </c>
      <c r="E277" s="221" t="s">
        <v>422</v>
      </c>
      <c r="F277" s="222" t="s">
        <v>423</v>
      </c>
      <c r="G277" s="223" t="s">
        <v>192</v>
      </c>
      <c r="H277" s="224">
        <v>2025.8140000000001</v>
      </c>
      <c r="I277" s="225"/>
      <c r="J277" s="226">
        <f>ROUND(I277*H277,2)</f>
        <v>0</v>
      </c>
      <c r="K277" s="227"/>
      <c r="L277" s="45"/>
      <c r="M277" s="228" t="s">
        <v>1</v>
      </c>
      <c r="N277" s="229" t="s">
        <v>42</v>
      </c>
      <c r="O277" s="92"/>
      <c r="P277" s="230">
        <f>O277*H277</f>
        <v>0</v>
      </c>
      <c r="Q277" s="230">
        <v>0</v>
      </c>
      <c r="R277" s="230">
        <f>Q277*H277</f>
        <v>0</v>
      </c>
      <c r="S277" s="230">
        <v>0</v>
      </c>
      <c r="T277" s="231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2" t="s">
        <v>146</v>
      </c>
      <c r="AT277" s="232" t="s">
        <v>142</v>
      </c>
      <c r="AU277" s="232" t="s">
        <v>87</v>
      </c>
      <c r="AY277" s="18" t="s">
        <v>140</v>
      </c>
      <c r="BE277" s="233">
        <f>IF(N277="základní",J277,0)</f>
        <v>0</v>
      </c>
      <c r="BF277" s="233">
        <f>IF(N277="snížená",J277,0)</f>
        <v>0</v>
      </c>
      <c r="BG277" s="233">
        <f>IF(N277="zákl. přenesená",J277,0)</f>
        <v>0</v>
      </c>
      <c r="BH277" s="233">
        <f>IF(N277="sníž. přenesená",J277,0)</f>
        <v>0</v>
      </c>
      <c r="BI277" s="233">
        <f>IF(N277="nulová",J277,0)</f>
        <v>0</v>
      </c>
      <c r="BJ277" s="18" t="s">
        <v>85</v>
      </c>
      <c r="BK277" s="233">
        <f>ROUND(I277*H277,2)</f>
        <v>0</v>
      </c>
      <c r="BL277" s="18" t="s">
        <v>146</v>
      </c>
      <c r="BM277" s="232" t="s">
        <v>639</v>
      </c>
    </row>
    <row r="278" s="12" customFormat="1" ht="25.92" customHeight="1">
      <c r="A278" s="12"/>
      <c r="B278" s="204"/>
      <c r="C278" s="205"/>
      <c r="D278" s="206" t="s">
        <v>76</v>
      </c>
      <c r="E278" s="207" t="s">
        <v>453</v>
      </c>
      <c r="F278" s="207" t="s">
        <v>454</v>
      </c>
      <c r="G278" s="205"/>
      <c r="H278" s="205"/>
      <c r="I278" s="208"/>
      <c r="J278" s="209">
        <f>BK278</f>
        <v>0</v>
      </c>
      <c r="K278" s="205"/>
      <c r="L278" s="210"/>
      <c r="M278" s="211"/>
      <c r="N278" s="212"/>
      <c r="O278" s="212"/>
      <c r="P278" s="213">
        <f>SUM(P279:P286)</f>
        <v>0</v>
      </c>
      <c r="Q278" s="212"/>
      <c r="R278" s="213">
        <f>SUM(R279:R286)</f>
        <v>0</v>
      </c>
      <c r="S278" s="212"/>
      <c r="T278" s="214">
        <f>SUM(T279:T286)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15" t="s">
        <v>172</v>
      </c>
      <c r="AT278" s="216" t="s">
        <v>76</v>
      </c>
      <c r="AU278" s="216" t="s">
        <v>77</v>
      </c>
      <c r="AY278" s="215" t="s">
        <v>140</v>
      </c>
      <c r="BK278" s="217">
        <f>SUM(BK279:BK286)</f>
        <v>0</v>
      </c>
    </row>
    <row r="279" s="2" customFormat="1" ht="62.7" customHeight="1">
      <c r="A279" s="39"/>
      <c r="B279" s="40"/>
      <c r="C279" s="220" t="s">
        <v>434</v>
      </c>
      <c r="D279" s="220" t="s">
        <v>142</v>
      </c>
      <c r="E279" s="221" t="s">
        <v>456</v>
      </c>
      <c r="F279" s="222" t="s">
        <v>457</v>
      </c>
      <c r="G279" s="223" t="s">
        <v>458</v>
      </c>
      <c r="H279" s="224">
        <v>1</v>
      </c>
      <c r="I279" s="225"/>
      <c r="J279" s="226">
        <f>ROUND(I279*H279,2)</f>
        <v>0</v>
      </c>
      <c r="K279" s="227"/>
      <c r="L279" s="45"/>
      <c r="M279" s="228" t="s">
        <v>1</v>
      </c>
      <c r="N279" s="229" t="s">
        <v>42</v>
      </c>
      <c r="O279" s="92"/>
      <c r="P279" s="230">
        <f>O279*H279</f>
        <v>0</v>
      </c>
      <c r="Q279" s="230">
        <v>0</v>
      </c>
      <c r="R279" s="230">
        <f>Q279*H279</f>
        <v>0</v>
      </c>
      <c r="S279" s="230">
        <v>0</v>
      </c>
      <c r="T279" s="231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2" t="s">
        <v>146</v>
      </c>
      <c r="AT279" s="232" t="s">
        <v>142</v>
      </c>
      <c r="AU279" s="232" t="s">
        <v>85</v>
      </c>
      <c r="AY279" s="18" t="s">
        <v>140</v>
      </c>
      <c r="BE279" s="233">
        <f>IF(N279="základní",J279,0)</f>
        <v>0</v>
      </c>
      <c r="BF279" s="233">
        <f>IF(N279="snížená",J279,0)</f>
        <v>0</v>
      </c>
      <c r="BG279" s="233">
        <f>IF(N279="zákl. přenesená",J279,0)</f>
        <v>0</v>
      </c>
      <c r="BH279" s="233">
        <f>IF(N279="sníž. přenesená",J279,0)</f>
        <v>0</v>
      </c>
      <c r="BI279" s="233">
        <f>IF(N279="nulová",J279,0)</f>
        <v>0</v>
      </c>
      <c r="BJ279" s="18" t="s">
        <v>85</v>
      </c>
      <c r="BK279" s="233">
        <f>ROUND(I279*H279,2)</f>
        <v>0</v>
      </c>
      <c r="BL279" s="18" t="s">
        <v>146</v>
      </c>
      <c r="BM279" s="232" t="s">
        <v>640</v>
      </c>
    </row>
    <row r="280" s="2" customFormat="1" ht="21.75" customHeight="1">
      <c r="A280" s="39"/>
      <c r="B280" s="40"/>
      <c r="C280" s="220" t="s">
        <v>439</v>
      </c>
      <c r="D280" s="220" t="s">
        <v>142</v>
      </c>
      <c r="E280" s="221" t="s">
        <v>461</v>
      </c>
      <c r="F280" s="222" t="s">
        <v>462</v>
      </c>
      <c r="G280" s="223" t="s">
        <v>458</v>
      </c>
      <c r="H280" s="224">
        <v>1</v>
      </c>
      <c r="I280" s="225"/>
      <c r="J280" s="226">
        <f>ROUND(I280*H280,2)</f>
        <v>0</v>
      </c>
      <c r="K280" s="227"/>
      <c r="L280" s="45"/>
      <c r="M280" s="228" t="s">
        <v>1</v>
      </c>
      <c r="N280" s="229" t="s">
        <v>42</v>
      </c>
      <c r="O280" s="92"/>
      <c r="P280" s="230">
        <f>O280*H280</f>
        <v>0</v>
      </c>
      <c r="Q280" s="230">
        <v>0</v>
      </c>
      <c r="R280" s="230">
        <f>Q280*H280</f>
        <v>0</v>
      </c>
      <c r="S280" s="230">
        <v>0</v>
      </c>
      <c r="T280" s="231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2" t="s">
        <v>146</v>
      </c>
      <c r="AT280" s="232" t="s">
        <v>142</v>
      </c>
      <c r="AU280" s="232" t="s">
        <v>85</v>
      </c>
      <c r="AY280" s="18" t="s">
        <v>140</v>
      </c>
      <c r="BE280" s="233">
        <f>IF(N280="základní",J280,0)</f>
        <v>0</v>
      </c>
      <c r="BF280" s="233">
        <f>IF(N280="snížená",J280,0)</f>
        <v>0</v>
      </c>
      <c r="BG280" s="233">
        <f>IF(N280="zákl. přenesená",J280,0)</f>
        <v>0</v>
      </c>
      <c r="BH280" s="233">
        <f>IF(N280="sníž. přenesená",J280,0)</f>
        <v>0</v>
      </c>
      <c r="BI280" s="233">
        <f>IF(N280="nulová",J280,0)</f>
        <v>0</v>
      </c>
      <c r="BJ280" s="18" t="s">
        <v>85</v>
      </c>
      <c r="BK280" s="233">
        <f>ROUND(I280*H280,2)</f>
        <v>0</v>
      </c>
      <c r="BL280" s="18" t="s">
        <v>146</v>
      </c>
      <c r="BM280" s="232" t="s">
        <v>641</v>
      </c>
    </row>
    <row r="281" s="2" customFormat="1" ht="16.5" customHeight="1">
      <c r="A281" s="39"/>
      <c r="B281" s="40"/>
      <c r="C281" s="220" t="s">
        <v>444</v>
      </c>
      <c r="D281" s="220" t="s">
        <v>142</v>
      </c>
      <c r="E281" s="221" t="s">
        <v>465</v>
      </c>
      <c r="F281" s="222" t="s">
        <v>466</v>
      </c>
      <c r="G281" s="223" t="s">
        <v>458</v>
      </c>
      <c r="H281" s="224">
        <v>1</v>
      </c>
      <c r="I281" s="225"/>
      <c r="J281" s="226">
        <f>ROUND(I281*H281,2)</f>
        <v>0</v>
      </c>
      <c r="K281" s="227"/>
      <c r="L281" s="45"/>
      <c r="M281" s="228" t="s">
        <v>1</v>
      </c>
      <c r="N281" s="229" t="s">
        <v>42</v>
      </c>
      <c r="O281" s="92"/>
      <c r="P281" s="230">
        <f>O281*H281</f>
        <v>0</v>
      </c>
      <c r="Q281" s="230">
        <v>0</v>
      </c>
      <c r="R281" s="230">
        <f>Q281*H281</f>
        <v>0</v>
      </c>
      <c r="S281" s="230">
        <v>0</v>
      </c>
      <c r="T281" s="231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2" t="s">
        <v>146</v>
      </c>
      <c r="AT281" s="232" t="s">
        <v>142</v>
      </c>
      <c r="AU281" s="232" t="s">
        <v>85</v>
      </c>
      <c r="AY281" s="18" t="s">
        <v>140</v>
      </c>
      <c r="BE281" s="233">
        <f>IF(N281="základní",J281,0)</f>
        <v>0</v>
      </c>
      <c r="BF281" s="233">
        <f>IF(N281="snížená",J281,0)</f>
        <v>0</v>
      </c>
      <c r="BG281" s="233">
        <f>IF(N281="zákl. přenesená",J281,0)</f>
        <v>0</v>
      </c>
      <c r="BH281" s="233">
        <f>IF(N281="sníž. přenesená",J281,0)</f>
        <v>0</v>
      </c>
      <c r="BI281" s="233">
        <f>IF(N281="nulová",J281,0)</f>
        <v>0</v>
      </c>
      <c r="BJ281" s="18" t="s">
        <v>85</v>
      </c>
      <c r="BK281" s="233">
        <f>ROUND(I281*H281,2)</f>
        <v>0</v>
      </c>
      <c r="BL281" s="18" t="s">
        <v>146</v>
      </c>
      <c r="BM281" s="232" t="s">
        <v>642</v>
      </c>
    </row>
    <row r="282" s="2" customFormat="1" ht="16.5" customHeight="1">
      <c r="A282" s="39"/>
      <c r="B282" s="40"/>
      <c r="C282" s="220" t="s">
        <v>449</v>
      </c>
      <c r="D282" s="220" t="s">
        <v>142</v>
      </c>
      <c r="E282" s="221" t="s">
        <v>469</v>
      </c>
      <c r="F282" s="222" t="s">
        <v>470</v>
      </c>
      <c r="G282" s="223" t="s">
        <v>458</v>
      </c>
      <c r="H282" s="224">
        <v>1</v>
      </c>
      <c r="I282" s="225"/>
      <c r="J282" s="226">
        <f>ROUND(I282*H282,2)</f>
        <v>0</v>
      </c>
      <c r="K282" s="227"/>
      <c r="L282" s="45"/>
      <c r="M282" s="228" t="s">
        <v>1</v>
      </c>
      <c r="N282" s="229" t="s">
        <v>42</v>
      </c>
      <c r="O282" s="92"/>
      <c r="P282" s="230">
        <f>O282*H282</f>
        <v>0</v>
      </c>
      <c r="Q282" s="230">
        <v>0</v>
      </c>
      <c r="R282" s="230">
        <f>Q282*H282</f>
        <v>0</v>
      </c>
      <c r="S282" s="230">
        <v>0</v>
      </c>
      <c r="T282" s="231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2" t="s">
        <v>146</v>
      </c>
      <c r="AT282" s="232" t="s">
        <v>142</v>
      </c>
      <c r="AU282" s="232" t="s">
        <v>85</v>
      </c>
      <c r="AY282" s="18" t="s">
        <v>140</v>
      </c>
      <c r="BE282" s="233">
        <f>IF(N282="základní",J282,0)</f>
        <v>0</v>
      </c>
      <c r="BF282" s="233">
        <f>IF(N282="snížená",J282,0)</f>
        <v>0</v>
      </c>
      <c r="BG282" s="233">
        <f>IF(N282="zákl. přenesená",J282,0)</f>
        <v>0</v>
      </c>
      <c r="BH282" s="233">
        <f>IF(N282="sníž. přenesená",J282,0)</f>
        <v>0</v>
      </c>
      <c r="BI282" s="233">
        <f>IF(N282="nulová",J282,0)</f>
        <v>0</v>
      </c>
      <c r="BJ282" s="18" t="s">
        <v>85</v>
      </c>
      <c r="BK282" s="233">
        <f>ROUND(I282*H282,2)</f>
        <v>0</v>
      </c>
      <c r="BL282" s="18" t="s">
        <v>146</v>
      </c>
      <c r="BM282" s="232" t="s">
        <v>643</v>
      </c>
    </row>
    <row r="283" s="2" customFormat="1" ht="16.5" customHeight="1">
      <c r="A283" s="39"/>
      <c r="B283" s="40"/>
      <c r="C283" s="220" t="s">
        <v>455</v>
      </c>
      <c r="D283" s="220" t="s">
        <v>142</v>
      </c>
      <c r="E283" s="221" t="s">
        <v>473</v>
      </c>
      <c r="F283" s="222" t="s">
        <v>474</v>
      </c>
      <c r="G283" s="223" t="s">
        <v>458</v>
      </c>
      <c r="H283" s="224">
        <v>1</v>
      </c>
      <c r="I283" s="225"/>
      <c r="J283" s="226">
        <f>ROUND(I283*H283,2)</f>
        <v>0</v>
      </c>
      <c r="K283" s="227"/>
      <c r="L283" s="45"/>
      <c r="M283" s="228" t="s">
        <v>1</v>
      </c>
      <c r="N283" s="229" t="s">
        <v>42</v>
      </c>
      <c r="O283" s="92"/>
      <c r="P283" s="230">
        <f>O283*H283</f>
        <v>0</v>
      </c>
      <c r="Q283" s="230">
        <v>0</v>
      </c>
      <c r="R283" s="230">
        <f>Q283*H283</f>
        <v>0</v>
      </c>
      <c r="S283" s="230">
        <v>0</v>
      </c>
      <c r="T283" s="231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2" t="s">
        <v>146</v>
      </c>
      <c r="AT283" s="232" t="s">
        <v>142</v>
      </c>
      <c r="AU283" s="232" t="s">
        <v>85</v>
      </c>
      <c r="AY283" s="18" t="s">
        <v>140</v>
      </c>
      <c r="BE283" s="233">
        <f>IF(N283="základní",J283,0)</f>
        <v>0</v>
      </c>
      <c r="BF283" s="233">
        <f>IF(N283="snížená",J283,0)</f>
        <v>0</v>
      </c>
      <c r="BG283" s="233">
        <f>IF(N283="zákl. přenesená",J283,0)</f>
        <v>0</v>
      </c>
      <c r="BH283" s="233">
        <f>IF(N283="sníž. přenesená",J283,0)</f>
        <v>0</v>
      </c>
      <c r="BI283" s="233">
        <f>IF(N283="nulová",J283,0)</f>
        <v>0</v>
      </c>
      <c r="BJ283" s="18" t="s">
        <v>85</v>
      </c>
      <c r="BK283" s="233">
        <f>ROUND(I283*H283,2)</f>
        <v>0</v>
      </c>
      <c r="BL283" s="18" t="s">
        <v>146</v>
      </c>
      <c r="BM283" s="232" t="s">
        <v>644</v>
      </c>
    </row>
    <row r="284" s="2" customFormat="1" ht="37.8" customHeight="1">
      <c r="A284" s="39"/>
      <c r="B284" s="40"/>
      <c r="C284" s="220" t="s">
        <v>460</v>
      </c>
      <c r="D284" s="220" t="s">
        <v>142</v>
      </c>
      <c r="E284" s="221" t="s">
        <v>477</v>
      </c>
      <c r="F284" s="222" t="s">
        <v>478</v>
      </c>
      <c r="G284" s="223" t="s">
        <v>458</v>
      </c>
      <c r="H284" s="224">
        <v>1</v>
      </c>
      <c r="I284" s="225"/>
      <c r="J284" s="226">
        <f>ROUND(I284*H284,2)</f>
        <v>0</v>
      </c>
      <c r="K284" s="227"/>
      <c r="L284" s="45"/>
      <c r="M284" s="228" t="s">
        <v>1</v>
      </c>
      <c r="N284" s="229" t="s">
        <v>42</v>
      </c>
      <c r="O284" s="92"/>
      <c r="P284" s="230">
        <f>O284*H284</f>
        <v>0</v>
      </c>
      <c r="Q284" s="230">
        <v>0</v>
      </c>
      <c r="R284" s="230">
        <f>Q284*H284</f>
        <v>0</v>
      </c>
      <c r="S284" s="230">
        <v>0</v>
      </c>
      <c r="T284" s="231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2" t="s">
        <v>146</v>
      </c>
      <c r="AT284" s="232" t="s">
        <v>142</v>
      </c>
      <c r="AU284" s="232" t="s">
        <v>85</v>
      </c>
      <c r="AY284" s="18" t="s">
        <v>140</v>
      </c>
      <c r="BE284" s="233">
        <f>IF(N284="základní",J284,0)</f>
        <v>0</v>
      </c>
      <c r="BF284" s="233">
        <f>IF(N284="snížená",J284,0)</f>
        <v>0</v>
      </c>
      <c r="BG284" s="233">
        <f>IF(N284="zákl. přenesená",J284,0)</f>
        <v>0</v>
      </c>
      <c r="BH284" s="233">
        <f>IF(N284="sníž. přenesená",J284,0)</f>
        <v>0</v>
      </c>
      <c r="BI284" s="233">
        <f>IF(N284="nulová",J284,0)</f>
        <v>0</v>
      </c>
      <c r="BJ284" s="18" t="s">
        <v>85</v>
      </c>
      <c r="BK284" s="233">
        <f>ROUND(I284*H284,2)</f>
        <v>0</v>
      </c>
      <c r="BL284" s="18" t="s">
        <v>146</v>
      </c>
      <c r="BM284" s="232" t="s">
        <v>645</v>
      </c>
    </row>
    <row r="285" s="2" customFormat="1" ht="16.5" customHeight="1">
      <c r="A285" s="39"/>
      <c r="B285" s="40"/>
      <c r="C285" s="220" t="s">
        <v>464</v>
      </c>
      <c r="D285" s="220" t="s">
        <v>142</v>
      </c>
      <c r="E285" s="221" t="s">
        <v>481</v>
      </c>
      <c r="F285" s="222" t="s">
        <v>482</v>
      </c>
      <c r="G285" s="223" t="s">
        <v>458</v>
      </c>
      <c r="H285" s="224">
        <v>1</v>
      </c>
      <c r="I285" s="225"/>
      <c r="J285" s="226">
        <f>ROUND(I285*H285,2)</f>
        <v>0</v>
      </c>
      <c r="K285" s="227"/>
      <c r="L285" s="45"/>
      <c r="M285" s="228" t="s">
        <v>1</v>
      </c>
      <c r="N285" s="229" t="s">
        <v>42</v>
      </c>
      <c r="O285" s="92"/>
      <c r="P285" s="230">
        <f>O285*H285</f>
        <v>0</v>
      </c>
      <c r="Q285" s="230">
        <v>0</v>
      </c>
      <c r="R285" s="230">
        <f>Q285*H285</f>
        <v>0</v>
      </c>
      <c r="S285" s="230">
        <v>0</v>
      </c>
      <c r="T285" s="231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2" t="s">
        <v>146</v>
      </c>
      <c r="AT285" s="232" t="s">
        <v>142</v>
      </c>
      <c r="AU285" s="232" t="s">
        <v>85</v>
      </c>
      <c r="AY285" s="18" t="s">
        <v>140</v>
      </c>
      <c r="BE285" s="233">
        <f>IF(N285="základní",J285,0)</f>
        <v>0</v>
      </c>
      <c r="BF285" s="233">
        <f>IF(N285="snížená",J285,0)</f>
        <v>0</v>
      </c>
      <c r="BG285" s="233">
        <f>IF(N285="zákl. přenesená",J285,0)</f>
        <v>0</v>
      </c>
      <c r="BH285" s="233">
        <f>IF(N285="sníž. přenesená",J285,0)</f>
        <v>0</v>
      </c>
      <c r="BI285" s="233">
        <f>IF(N285="nulová",J285,0)</f>
        <v>0</v>
      </c>
      <c r="BJ285" s="18" t="s">
        <v>85</v>
      </c>
      <c r="BK285" s="233">
        <f>ROUND(I285*H285,2)</f>
        <v>0</v>
      </c>
      <c r="BL285" s="18" t="s">
        <v>146</v>
      </c>
      <c r="BM285" s="232" t="s">
        <v>646</v>
      </c>
    </row>
    <row r="286" s="2" customFormat="1" ht="16.5" customHeight="1">
      <c r="A286" s="39"/>
      <c r="B286" s="40"/>
      <c r="C286" s="220" t="s">
        <v>468</v>
      </c>
      <c r="D286" s="220" t="s">
        <v>142</v>
      </c>
      <c r="E286" s="221" t="s">
        <v>485</v>
      </c>
      <c r="F286" s="222" t="s">
        <v>486</v>
      </c>
      <c r="G286" s="223" t="s">
        <v>458</v>
      </c>
      <c r="H286" s="224">
        <v>1</v>
      </c>
      <c r="I286" s="225"/>
      <c r="J286" s="226">
        <f>ROUND(I286*H286,2)</f>
        <v>0</v>
      </c>
      <c r="K286" s="227"/>
      <c r="L286" s="45"/>
      <c r="M286" s="289" t="s">
        <v>1</v>
      </c>
      <c r="N286" s="290" t="s">
        <v>42</v>
      </c>
      <c r="O286" s="291"/>
      <c r="P286" s="292">
        <f>O286*H286</f>
        <v>0</v>
      </c>
      <c r="Q286" s="292">
        <v>0</v>
      </c>
      <c r="R286" s="292">
        <f>Q286*H286</f>
        <v>0</v>
      </c>
      <c r="S286" s="292">
        <v>0</v>
      </c>
      <c r="T286" s="293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2" t="s">
        <v>146</v>
      </c>
      <c r="AT286" s="232" t="s">
        <v>142</v>
      </c>
      <c r="AU286" s="232" t="s">
        <v>85</v>
      </c>
      <c r="AY286" s="18" t="s">
        <v>140</v>
      </c>
      <c r="BE286" s="233">
        <f>IF(N286="základní",J286,0)</f>
        <v>0</v>
      </c>
      <c r="BF286" s="233">
        <f>IF(N286="snížená",J286,0)</f>
        <v>0</v>
      </c>
      <c r="BG286" s="233">
        <f>IF(N286="zákl. přenesená",J286,0)</f>
        <v>0</v>
      </c>
      <c r="BH286" s="233">
        <f>IF(N286="sníž. přenesená",J286,0)</f>
        <v>0</v>
      </c>
      <c r="BI286" s="233">
        <f>IF(N286="nulová",J286,0)</f>
        <v>0</v>
      </c>
      <c r="BJ286" s="18" t="s">
        <v>85</v>
      </c>
      <c r="BK286" s="233">
        <f>ROUND(I286*H286,2)</f>
        <v>0</v>
      </c>
      <c r="BL286" s="18" t="s">
        <v>146</v>
      </c>
      <c r="BM286" s="232" t="s">
        <v>647</v>
      </c>
    </row>
    <row r="287" s="2" customFormat="1" ht="6.96" customHeight="1">
      <c r="A287" s="39"/>
      <c r="B287" s="67"/>
      <c r="C287" s="68"/>
      <c r="D287" s="68"/>
      <c r="E287" s="68"/>
      <c r="F287" s="68"/>
      <c r="G287" s="68"/>
      <c r="H287" s="68"/>
      <c r="I287" s="68"/>
      <c r="J287" s="68"/>
      <c r="K287" s="68"/>
      <c r="L287" s="45"/>
      <c r="M287" s="39"/>
      <c r="O287" s="39"/>
      <c r="P287" s="39"/>
      <c r="Q287" s="39"/>
      <c r="R287" s="39"/>
      <c r="S287" s="39"/>
      <c r="T287" s="39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</row>
  </sheetData>
  <sheetProtection sheet="1" autoFilter="0" formatColumns="0" formatRows="0" objects="1" scenarios="1" spinCount="100000" saltValue="LBNY9hl1wOvs4LzhNIXdeSUFWZu7ZGECmoIORq6HXyspOzMltjKqdJw7JmVQs/mGnMZHwwVhn2bw4DqWOYlEkQ==" hashValue="ZN2B+8u94UErcC+Aaf/cR4JXiOEloVBkaewL00TJPQmt3wpiwffLN0N7QPVpFEOZbt0uFCThvaUlFWFkEO3S5w==" algorithmName="SHA-512" password="CC35"/>
  <autoFilter ref="C124:K286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106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Rekonstrukce polních cest, k.ú. Helvíkovice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648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10. 9. 2021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37</v>
      </c>
      <c r="E30" s="39"/>
      <c r="F30" s="39"/>
      <c r="G30" s="39"/>
      <c r="H30" s="39"/>
      <c r="I30" s="39"/>
      <c r="J30" s="152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39</v>
      </c>
      <c r="G32" s="39"/>
      <c r="H32" s="39"/>
      <c r="I32" s="153" t="s">
        <v>38</v>
      </c>
      <c r="J32" s="153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41</v>
      </c>
      <c r="E33" s="141" t="s">
        <v>42</v>
      </c>
      <c r="F33" s="155">
        <f>ROUND((SUM(BE125:BE284)),  2)</f>
        <v>0</v>
      </c>
      <c r="G33" s="39"/>
      <c r="H33" s="39"/>
      <c r="I33" s="156">
        <v>0.20999999999999999</v>
      </c>
      <c r="J33" s="155">
        <f>ROUND(((SUM(BE125:BE284))*I33),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43</v>
      </c>
      <c r="F34" s="155">
        <f>ROUND((SUM(BF125:BF284)),  2)</f>
        <v>0</v>
      </c>
      <c r="G34" s="39"/>
      <c r="H34" s="39"/>
      <c r="I34" s="156">
        <v>0.14999999999999999</v>
      </c>
      <c r="J34" s="155">
        <f>ROUND(((SUM(BF125:BF284))*I34),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44</v>
      </c>
      <c r="F35" s="155">
        <f>ROUND((SUM(BG125:BG284)),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45</v>
      </c>
      <c r="F36" s="155">
        <f>ROUND((SUM(BH125:BH284)),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46</v>
      </c>
      <c r="F37" s="155">
        <f>ROUND((SUM(BI125:BI284)),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Rekonstrukce polních cest, k.ú. Helvíkovice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103 - Polní cesta C22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Helvíkovice</v>
      </c>
      <c r="G89" s="41"/>
      <c r="H89" s="41"/>
      <c r="I89" s="33" t="s">
        <v>22</v>
      </c>
      <c r="J89" s="80" t="str">
        <f>IF(J12="","",J12)</f>
        <v>10. 9. 2021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Obec Helvíkovice, Helvíkovice 3, 564 01 Žamberk</v>
      </c>
      <c r="G91" s="41"/>
      <c r="H91" s="41"/>
      <c r="I91" s="33" t="s">
        <v>30</v>
      </c>
      <c r="J91" s="37" t="str">
        <f>E21</f>
        <v>Kamil Hronovský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111</v>
      </c>
      <c r="D94" s="177"/>
      <c r="E94" s="177"/>
      <c r="F94" s="177"/>
      <c r="G94" s="177"/>
      <c r="H94" s="177"/>
      <c r="I94" s="177"/>
      <c r="J94" s="178" t="s">
        <v>112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113</v>
      </c>
      <c r="D96" s="41"/>
      <c r="E96" s="41"/>
      <c r="F96" s="41"/>
      <c r="G96" s="41"/>
      <c r="H96" s="41"/>
      <c r="I96" s="41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114</v>
      </c>
    </row>
    <row r="97" s="9" customFormat="1" ht="24.96" customHeight="1">
      <c r="A97" s="9"/>
      <c r="B97" s="180"/>
      <c r="C97" s="181"/>
      <c r="D97" s="182" t="s">
        <v>115</v>
      </c>
      <c r="E97" s="183"/>
      <c r="F97" s="183"/>
      <c r="G97" s="183"/>
      <c r="H97" s="183"/>
      <c r="I97" s="183"/>
      <c r="J97" s="184">
        <f>J126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116</v>
      </c>
      <c r="E98" s="189"/>
      <c r="F98" s="189"/>
      <c r="G98" s="189"/>
      <c r="H98" s="189"/>
      <c r="I98" s="189"/>
      <c r="J98" s="190">
        <f>J127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489</v>
      </c>
      <c r="E99" s="189"/>
      <c r="F99" s="189"/>
      <c r="G99" s="189"/>
      <c r="H99" s="189"/>
      <c r="I99" s="189"/>
      <c r="J99" s="190">
        <f>J207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117</v>
      </c>
      <c r="E100" s="189"/>
      <c r="F100" s="189"/>
      <c r="G100" s="189"/>
      <c r="H100" s="189"/>
      <c r="I100" s="189"/>
      <c r="J100" s="190">
        <f>J213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118</v>
      </c>
      <c r="E101" s="189"/>
      <c r="F101" s="189"/>
      <c r="G101" s="189"/>
      <c r="H101" s="189"/>
      <c r="I101" s="189"/>
      <c r="J101" s="190">
        <f>J217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490</v>
      </c>
      <c r="E102" s="189"/>
      <c r="F102" s="189"/>
      <c r="G102" s="189"/>
      <c r="H102" s="189"/>
      <c r="I102" s="189"/>
      <c r="J102" s="190">
        <f>J255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119</v>
      </c>
      <c r="E103" s="189"/>
      <c r="F103" s="189"/>
      <c r="G103" s="189"/>
      <c r="H103" s="189"/>
      <c r="I103" s="189"/>
      <c r="J103" s="190">
        <f>J269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121</v>
      </c>
      <c r="E104" s="189"/>
      <c r="F104" s="189"/>
      <c r="G104" s="189"/>
      <c r="H104" s="189"/>
      <c r="I104" s="189"/>
      <c r="J104" s="190">
        <f>J274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0"/>
      <c r="C105" s="181"/>
      <c r="D105" s="182" t="s">
        <v>124</v>
      </c>
      <c r="E105" s="183"/>
      <c r="F105" s="183"/>
      <c r="G105" s="183"/>
      <c r="H105" s="183"/>
      <c r="I105" s="183"/>
      <c r="J105" s="184">
        <f>J276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125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75" t="str">
        <f>E7</f>
        <v>Rekonstrukce polních cest, k.ú. Helvíkovice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107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SO 103 - Polní cesta C22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F12</f>
        <v>Helvíkovice</v>
      </c>
      <c r="G119" s="41"/>
      <c r="H119" s="41"/>
      <c r="I119" s="33" t="s">
        <v>22</v>
      </c>
      <c r="J119" s="80" t="str">
        <f>IF(J12="","",J12)</f>
        <v>10. 9. 2021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E15</f>
        <v>Obec Helvíkovice, Helvíkovice 3, 564 01 Žamberk</v>
      </c>
      <c r="G121" s="41"/>
      <c r="H121" s="41"/>
      <c r="I121" s="33" t="s">
        <v>30</v>
      </c>
      <c r="J121" s="37" t="str">
        <f>E21</f>
        <v>Kamil Hronovský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28</v>
      </c>
      <c r="D122" s="41"/>
      <c r="E122" s="41"/>
      <c r="F122" s="28" t="str">
        <f>IF(E18="","",E18)</f>
        <v>Vyplň údaj</v>
      </c>
      <c r="G122" s="41"/>
      <c r="H122" s="41"/>
      <c r="I122" s="33" t="s">
        <v>33</v>
      </c>
      <c r="J122" s="37" t="str">
        <f>E24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192"/>
      <c r="B124" s="193"/>
      <c r="C124" s="194" t="s">
        <v>126</v>
      </c>
      <c r="D124" s="195" t="s">
        <v>62</v>
      </c>
      <c r="E124" s="195" t="s">
        <v>58</v>
      </c>
      <c r="F124" s="195" t="s">
        <v>59</v>
      </c>
      <c r="G124" s="195" t="s">
        <v>127</v>
      </c>
      <c r="H124" s="195" t="s">
        <v>128</v>
      </c>
      <c r="I124" s="195" t="s">
        <v>129</v>
      </c>
      <c r="J124" s="196" t="s">
        <v>112</v>
      </c>
      <c r="K124" s="197" t="s">
        <v>130</v>
      </c>
      <c r="L124" s="198"/>
      <c r="M124" s="101" t="s">
        <v>1</v>
      </c>
      <c r="N124" s="102" t="s">
        <v>41</v>
      </c>
      <c r="O124" s="102" t="s">
        <v>131</v>
      </c>
      <c r="P124" s="102" t="s">
        <v>132</v>
      </c>
      <c r="Q124" s="102" t="s">
        <v>133</v>
      </c>
      <c r="R124" s="102" t="s">
        <v>134</v>
      </c>
      <c r="S124" s="102" t="s">
        <v>135</v>
      </c>
      <c r="T124" s="103" t="s">
        <v>136</v>
      </c>
      <c r="U124" s="192"/>
      <c r="V124" s="192"/>
      <c r="W124" s="192"/>
      <c r="X124" s="192"/>
      <c r="Y124" s="192"/>
      <c r="Z124" s="192"/>
      <c r="AA124" s="192"/>
      <c r="AB124" s="192"/>
      <c r="AC124" s="192"/>
      <c r="AD124" s="192"/>
      <c r="AE124" s="192"/>
    </row>
    <row r="125" s="2" customFormat="1" ht="22.8" customHeight="1">
      <c r="A125" s="39"/>
      <c r="B125" s="40"/>
      <c r="C125" s="108" t="s">
        <v>137</v>
      </c>
      <c r="D125" s="41"/>
      <c r="E125" s="41"/>
      <c r="F125" s="41"/>
      <c r="G125" s="41"/>
      <c r="H125" s="41"/>
      <c r="I125" s="41"/>
      <c r="J125" s="199">
        <f>BK125</f>
        <v>0</v>
      </c>
      <c r="K125" s="41"/>
      <c r="L125" s="45"/>
      <c r="M125" s="104"/>
      <c r="N125" s="200"/>
      <c r="O125" s="105"/>
      <c r="P125" s="201">
        <f>P126+P276</f>
        <v>0</v>
      </c>
      <c r="Q125" s="105"/>
      <c r="R125" s="201">
        <f>R126+R276</f>
        <v>4932.6738384999999</v>
      </c>
      <c r="S125" s="105"/>
      <c r="T125" s="202">
        <f>T126+T276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76</v>
      </c>
      <c r="AU125" s="18" t="s">
        <v>114</v>
      </c>
      <c r="BK125" s="203">
        <f>BK126+BK276</f>
        <v>0</v>
      </c>
    </row>
    <row r="126" s="12" customFormat="1" ht="25.92" customHeight="1">
      <c r="A126" s="12"/>
      <c r="B126" s="204"/>
      <c r="C126" s="205"/>
      <c r="D126" s="206" t="s">
        <v>76</v>
      </c>
      <c r="E126" s="207" t="s">
        <v>138</v>
      </c>
      <c r="F126" s="207" t="s">
        <v>139</v>
      </c>
      <c r="G126" s="205"/>
      <c r="H126" s="205"/>
      <c r="I126" s="208"/>
      <c r="J126" s="209">
        <f>BK126</f>
        <v>0</v>
      </c>
      <c r="K126" s="205"/>
      <c r="L126" s="210"/>
      <c r="M126" s="211"/>
      <c r="N126" s="212"/>
      <c r="O126" s="212"/>
      <c r="P126" s="213">
        <f>P127+P207+P213+P217+P255+P269+P274</f>
        <v>0</v>
      </c>
      <c r="Q126" s="212"/>
      <c r="R126" s="213">
        <f>R127+R207+R213+R217+R255+R269+R274</f>
        <v>4932.6738384999999</v>
      </c>
      <c r="S126" s="212"/>
      <c r="T126" s="214">
        <f>T127+T207+T213+T217+T255+T269+T274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5" t="s">
        <v>85</v>
      </c>
      <c r="AT126" s="216" t="s">
        <v>76</v>
      </c>
      <c r="AU126" s="216" t="s">
        <v>77</v>
      </c>
      <c r="AY126" s="215" t="s">
        <v>140</v>
      </c>
      <c r="BK126" s="217">
        <f>BK127+BK207+BK213+BK217+BK255+BK269+BK274</f>
        <v>0</v>
      </c>
    </row>
    <row r="127" s="12" customFormat="1" ht="22.8" customHeight="1">
      <c r="A127" s="12"/>
      <c r="B127" s="204"/>
      <c r="C127" s="205"/>
      <c r="D127" s="206" t="s">
        <v>76</v>
      </c>
      <c r="E127" s="218" t="s">
        <v>85</v>
      </c>
      <c r="F127" s="218" t="s">
        <v>141</v>
      </c>
      <c r="G127" s="205"/>
      <c r="H127" s="205"/>
      <c r="I127" s="208"/>
      <c r="J127" s="219">
        <f>BK127</f>
        <v>0</v>
      </c>
      <c r="K127" s="205"/>
      <c r="L127" s="210"/>
      <c r="M127" s="211"/>
      <c r="N127" s="212"/>
      <c r="O127" s="212"/>
      <c r="P127" s="213">
        <f>SUM(P128:P206)</f>
        <v>0</v>
      </c>
      <c r="Q127" s="212"/>
      <c r="R127" s="213">
        <f>SUM(R128:R206)</f>
        <v>4353.1145999999999</v>
      </c>
      <c r="S127" s="212"/>
      <c r="T127" s="214">
        <f>SUM(T128:T206)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5" t="s">
        <v>85</v>
      </c>
      <c r="AT127" s="216" t="s">
        <v>76</v>
      </c>
      <c r="AU127" s="216" t="s">
        <v>85</v>
      </c>
      <c r="AY127" s="215" t="s">
        <v>140</v>
      </c>
      <c r="BK127" s="217">
        <f>SUM(BK128:BK206)</f>
        <v>0</v>
      </c>
    </row>
    <row r="128" s="2" customFormat="1" ht="37.8" customHeight="1">
      <c r="A128" s="39"/>
      <c r="B128" s="40"/>
      <c r="C128" s="220" t="s">
        <v>85</v>
      </c>
      <c r="D128" s="220" t="s">
        <v>142</v>
      </c>
      <c r="E128" s="221" t="s">
        <v>649</v>
      </c>
      <c r="F128" s="222" t="s">
        <v>650</v>
      </c>
      <c r="G128" s="223" t="s">
        <v>145</v>
      </c>
      <c r="H128" s="224">
        <v>600</v>
      </c>
      <c r="I128" s="225"/>
      <c r="J128" s="226">
        <f>ROUND(I128*H128,2)</f>
        <v>0</v>
      </c>
      <c r="K128" s="227"/>
      <c r="L128" s="45"/>
      <c r="M128" s="228" t="s">
        <v>1</v>
      </c>
      <c r="N128" s="229" t="s">
        <v>42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146</v>
      </c>
      <c r="AT128" s="232" t="s">
        <v>142</v>
      </c>
      <c r="AU128" s="232" t="s">
        <v>87</v>
      </c>
      <c r="AY128" s="18" t="s">
        <v>140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8" t="s">
        <v>85</v>
      </c>
      <c r="BK128" s="233">
        <f>ROUND(I128*H128,2)</f>
        <v>0</v>
      </c>
      <c r="BL128" s="18" t="s">
        <v>146</v>
      </c>
      <c r="BM128" s="232" t="s">
        <v>651</v>
      </c>
    </row>
    <row r="129" s="13" customFormat="1">
      <c r="A129" s="13"/>
      <c r="B129" s="234"/>
      <c r="C129" s="235"/>
      <c r="D129" s="236" t="s">
        <v>148</v>
      </c>
      <c r="E129" s="237" t="s">
        <v>1</v>
      </c>
      <c r="F129" s="238" t="s">
        <v>652</v>
      </c>
      <c r="G129" s="235"/>
      <c r="H129" s="239">
        <v>600</v>
      </c>
      <c r="I129" s="240"/>
      <c r="J129" s="235"/>
      <c r="K129" s="235"/>
      <c r="L129" s="241"/>
      <c r="M129" s="242"/>
      <c r="N129" s="243"/>
      <c r="O129" s="243"/>
      <c r="P129" s="243"/>
      <c r="Q129" s="243"/>
      <c r="R129" s="243"/>
      <c r="S129" s="243"/>
      <c r="T129" s="24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5" t="s">
        <v>148</v>
      </c>
      <c r="AU129" s="245" t="s">
        <v>87</v>
      </c>
      <c r="AV129" s="13" t="s">
        <v>87</v>
      </c>
      <c r="AW129" s="13" t="s">
        <v>32</v>
      </c>
      <c r="AX129" s="13" t="s">
        <v>85</v>
      </c>
      <c r="AY129" s="245" t="s">
        <v>140</v>
      </c>
    </row>
    <row r="130" s="2" customFormat="1" ht="24.15" customHeight="1">
      <c r="A130" s="39"/>
      <c r="B130" s="40"/>
      <c r="C130" s="220" t="s">
        <v>87</v>
      </c>
      <c r="D130" s="220" t="s">
        <v>142</v>
      </c>
      <c r="E130" s="221" t="s">
        <v>143</v>
      </c>
      <c r="F130" s="222" t="s">
        <v>144</v>
      </c>
      <c r="G130" s="223" t="s">
        <v>145</v>
      </c>
      <c r="H130" s="224">
        <v>3215.5999999999999</v>
      </c>
      <c r="I130" s="225"/>
      <c r="J130" s="226">
        <f>ROUND(I130*H130,2)</f>
        <v>0</v>
      </c>
      <c r="K130" s="227"/>
      <c r="L130" s="45"/>
      <c r="M130" s="228" t="s">
        <v>1</v>
      </c>
      <c r="N130" s="229" t="s">
        <v>42</v>
      </c>
      <c r="O130" s="92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146</v>
      </c>
      <c r="AT130" s="232" t="s">
        <v>142</v>
      </c>
      <c r="AU130" s="232" t="s">
        <v>87</v>
      </c>
      <c r="AY130" s="18" t="s">
        <v>140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8" t="s">
        <v>85</v>
      </c>
      <c r="BK130" s="233">
        <f>ROUND(I130*H130,2)</f>
        <v>0</v>
      </c>
      <c r="BL130" s="18" t="s">
        <v>146</v>
      </c>
      <c r="BM130" s="232" t="s">
        <v>653</v>
      </c>
    </row>
    <row r="131" s="13" customFormat="1">
      <c r="A131" s="13"/>
      <c r="B131" s="234"/>
      <c r="C131" s="235"/>
      <c r="D131" s="236" t="s">
        <v>148</v>
      </c>
      <c r="E131" s="237" t="s">
        <v>1</v>
      </c>
      <c r="F131" s="238" t="s">
        <v>654</v>
      </c>
      <c r="G131" s="235"/>
      <c r="H131" s="239">
        <v>3215.5999999999999</v>
      </c>
      <c r="I131" s="240"/>
      <c r="J131" s="235"/>
      <c r="K131" s="235"/>
      <c r="L131" s="241"/>
      <c r="M131" s="242"/>
      <c r="N131" s="243"/>
      <c r="O131" s="243"/>
      <c r="P131" s="243"/>
      <c r="Q131" s="243"/>
      <c r="R131" s="243"/>
      <c r="S131" s="243"/>
      <c r="T131" s="24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5" t="s">
        <v>148</v>
      </c>
      <c r="AU131" s="245" t="s">
        <v>87</v>
      </c>
      <c r="AV131" s="13" t="s">
        <v>87</v>
      </c>
      <c r="AW131" s="13" t="s">
        <v>32</v>
      </c>
      <c r="AX131" s="13" t="s">
        <v>85</v>
      </c>
      <c r="AY131" s="245" t="s">
        <v>140</v>
      </c>
    </row>
    <row r="132" s="14" customFormat="1">
      <c r="A132" s="14"/>
      <c r="B132" s="246"/>
      <c r="C132" s="247"/>
      <c r="D132" s="236" t="s">
        <v>148</v>
      </c>
      <c r="E132" s="248" t="s">
        <v>1</v>
      </c>
      <c r="F132" s="249" t="s">
        <v>655</v>
      </c>
      <c r="G132" s="247"/>
      <c r="H132" s="248" t="s">
        <v>1</v>
      </c>
      <c r="I132" s="250"/>
      <c r="J132" s="247"/>
      <c r="K132" s="247"/>
      <c r="L132" s="251"/>
      <c r="M132" s="252"/>
      <c r="N132" s="253"/>
      <c r="O132" s="253"/>
      <c r="P132" s="253"/>
      <c r="Q132" s="253"/>
      <c r="R132" s="253"/>
      <c r="S132" s="253"/>
      <c r="T132" s="25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5" t="s">
        <v>148</v>
      </c>
      <c r="AU132" s="255" t="s">
        <v>87</v>
      </c>
      <c r="AV132" s="14" t="s">
        <v>85</v>
      </c>
      <c r="AW132" s="14" t="s">
        <v>32</v>
      </c>
      <c r="AX132" s="14" t="s">
        <v>77</v>
      </c>
      <c r="AY132" s="255" t="s">
        <v>140</v>
      </c>
    </row>
    <row r="133" s="2" customFormat="1" ht="24.15" customHeight="1">
      <c r="A133" s="39"/>
      <c r="B133" s="40"/>
      <c r="C133" s="220" t="s">
        <v>155</v>
      </c>
      <c r="D133" s="220" t="s">
        <v>142</v>
      </c>
      <c r="E133" s="221" t="s">
        <v>656</v>
      </c>
      <c r="F133" s="222" t="s">
        <v>657</v>
      </c>
      <c r="G133" s="223" t="s">
        <v>145</v>
      </c>
      <c r="H133" s="224">
        <v>600</v>
      </c>
      <c r="I133" s="225"/>
      <c r="J133" s="226">
        <f>ROUND(I133*H133,2)</f>
        <v>0</v>
      </c>
      <c r="K133" s="227"/>
      <c r="L133" s="45"/>
      <c r="M133" s="228" t="s">
        <v>1</v>
      </c>
      <c r="N133" s="229" t="s">
        <v>42</v>
      </c>
      <c r="O133" s="92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2" t="s">
        <v>146</v>
      </c>
      <c r="AT133" s="232" t="s">
        <v>142</v>
      </c>
      <c r="AU133" s="232" t="s">
        <v>87</v>
      </c>
      <c r="AY133" s="18" t="s">
        <v>140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8" t="s">
        <v>85</v>
      </c>
      <c r="BK133" s="233">
        <f>ROUND(I133*H133,2)</f>
        <v>0</v>
      </c>
      <c r="BL133" s="18" t="s">
        <v>146</v>
      </c>
      <c r="BM133" s="232" t="s">
        <v>658</v>
      </c>
    </row>
    <row r="134" s="2" customFormat="1" ht="33" customHeight="1">
      <c r="A134" s="39"/>
      <c r="B134" s="40"/>
      <c r="C134" s="220" t="s">
        <v>146</v>
      </c>
      <c r="D134" s="220" t="s">
        <v>142</v>
      </c>
      <c r="E134" s="221" t="s">
        <v>659</v>
      </c>
      <c r="F134" s="222" t="s">
        <v>660</v>
      </c>
      <c r="G134" s="223" t="s">
        <v>162</v>
      </c>
      <c r="H134" s="224">
        <v>1665.5550000000001</v>
      </c>
      <c r="I134" s="225"/>
      <c r="J134" s="226">
        <f>ROUND(I134*H134,2)</f>
        <v>0</v>
      </c>
      <c r="K134" s="227"/>
      <c r="L134" s="45"/>
      <c r="M134" s="228" t="s">
        <v>1</v>
      </c>
      <c r="N134" s="229" t="s">
        <v>42</v>
      </c>
      <c r="O134" s="92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146</v>
      </c>
      <c r="AT134" s="232" t="s">
        <v>142</v>
      </c>
      <c r="AU134" s="232" t="s">
        <v>87</v>
      </c>
      <c r="AY134" s="18" t="s">
        <v>140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8" t="s">
        <v>85</v>
      </c>
      <c r="BK134" s="233">
        <f>ROUND(I134*H134,2)</f>
        <v>0</v>
      </c>
      <c r="BL134" s="18" t="s">
        <v>146</v>
      </c>
      <c r="BM134" s="232" t="s">
        <v>661</v>
      </c>
    </row>
    <row r="135" s="14" customFormat="1">
      <c r="A135" s="14"/>
      <c r="B135" s="246"/>
      <c r="C135" s="247"/>
      <c r="D135" s="236" t="s">
        <v>148</v>
      </c>
      <c r="E135" s="248" t="s">
        <v>1</v>
      </c>
      <c r="F135" s="249" t="s">
        <v>164</v>
      </c>
      <c r="G135" s="247"/>
      <c r="H135" s="248" t="s">
        <v>1</v>
      </c>
      <c r="I135" s="250"/>
      <c r="J135" s="247"/>
      <c r="K135" s="247"/>
      <c r="L135" s="251"/>
      <c r="M135" s="252"/>
      <c r="N135" s="253"/>
      <c r="O135" s="253"/>
      <c r="P135" s="253"/>
      <c r="Q135" s="253"/>
      <c r="R135" s="253"/>
      <c r="S135" s="253"/>
      <c r="T135" s="25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5" t="s">
        <v>148</v>
      </c>
      <c r="AU135" s="255" t="s">
        <v>87</v>
      </c>
      <c r="AV135" s="14" t="s">
        <v>85</v>
      </c>
      <c r="AW135" s="14" t="s">
        <v>32</v>
      </c>
      <c r="AX135" s="14" t="s">
        <v>77</v>
      </c>
      <c r="AY135" s="255" t="s">
        <v>140</v>
      </c>
    </row>
    <row r="136" s="13" customFormat="1">
      <c r="A136" s="13"/>
      <c r="B136" s="234"/>
      <c r="C136" s="235"/>
      <c r="D136" s="236" t="s">
        <v>148</v>
      </c>
      <c r="E136" s="237" t="s">
        <v>1</v>
      </c>
      <c r="F136" s="238" t="s">
        <v>662</v>
      </c>
      <c r="G136" s="235"/>
      <c r="H136" s="239">
        <v>1665.5550000000001</v>
      </c>
      <c r="I136" s="240"/>
      <c r="J136" s="235"/>
      <c r="K136" s="235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148</v>
      </c>
      <c r="AU136" s="245" t="s">
        <v>87</v>
      </c>
      <c r="AV136" s="13" t="s">
        <v>87</v>
      </c>
      <c r="AW136" s="13" t="s">
        <v>32</v>
      </c>
      <c r="AX136" s="13" t="s">
        <v>85</v>
      </c>
      <c r="AY136" s="245" t="s">
        <v>140</v>
      </c>
    </row>
    <row r="137" s="14" customFormat="1">
      <c r="A137" s="14"/>
      <c r="B137" s="246"/>
      <c r="C137" s="247"/>
      <c r="D137" s="236" t="s">
        <v>148</v>
      </c>
      <c r="E137" s="248" t="s">
        <v>1</v>
      </c>
      <c r="F137" s="249" t="s">
        <v>655</v>
      </c>
      <c r="G137" s="247"/>
      <c r="H137" s="248" t="s">
        <v>1</v>
      </c>
      <c r="I137" s="250"/>
      <c r="J137" s="247"/>
      <c r="K137" s="247"/>
      <c r="L137" s="251"/>
      <c r="M137" s="252"/>
      <c r="N137" s="253"/>
      <c r="O137" s="253"/>
      <c r="P137" s="253"/>
      <c r="Q137" s="253"/>
      <c r="R137" s="253"/>
      <c r="S137" s="253"/>
      <c r="T137" s="25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5" t="s">
        <v>148</v>
      </c>
      <c r="AU137" s="255" t="s">
        <v>87</v>
      </c>
      <c r="AV137" s="14" t="s">
        <v>85</v>
      </c>
      <c r="AW137" s="14" t="s">
        <v>32</v>
      </c>
      <c r="AX137" s="14" t="s">
        <v>77</v>
      </c>
      <c r="AY137" s="255" t="s">
        <v>140</v>
      </c>
    </row>
    <row r="138" s="2" customFormat="1" ht="24.15" customHeight="1">
      <c r="A138" s="39"/>
      <c r="B138" s="40"/>
      <c r="C138" s="220" t="s">
        <v>172</v>
      </c>
      <c r="D138" s="220" t="s">
        <v>142</v>
      </c>
      <c r="E138" s="221" t="s">
        <v>173</v>
      </c>
      <c r="F138" s="222" t="s">
        <v>174</v>
      </c>
      <c r="G138" s="223" t="s">
        <v>162</v>
      </c>
      <c r="H138" s="224">
        <v>166.55500000000001</v>
      </c>
      <c r="I138" s="225"/>
      <c r="J138" s="226">
        <f>ROUND(I138*H138,2)</f>
        <v>0</v>
      </c>
      <c r="K138" s="227"/>
      <c r="L138" s="45"/>
      <c r="M138" s="228" t="s">
        <v>1</v>
      </c>
      <c r="N138" s="229" t="s">
        <v>42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146</v>
      </c>
      <c r="AT138" s="232" t="s">
        <v>142</v>
      </c>
      <c r="AU138" s="232" t="s">
        <v>87</v>
      </c>
      <c r="AY138" s="18" t="s">
        <v>140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85</v>
      </c>
      <c r="BK138" s="233">
        <f>ROUND(I138*H138,2)</f>
        <v>0</v>
      </c>
      <c r="BL138" s="18" t="s">
        <v>146</v>
      </c>
      <c r="BM138" s="232" t="s">
        <v>663</v>
      </c>
    </row>
    <row r="139" s="13" customFormat="1">
      <c r="A139" s="13"/>
      <c r="B139" s="234"/>
      <c r="C139" s="235"/>
      <c r="D139" s="236" t="s">
        <v>148</v>
      </c>
      <c r="E139" s="235"/>
      <c r="F139" s="238" t="s">
        <v>664</v>
      </c>
      <c r="G139" s="235"/>
      <c r="H139" s="239">
        <v>166.55500000000001</v>
      </c>
      <c r="I139" s="240"/>
      <c r="J139" s="235"/>
      <c r="K139" s="235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148</v>
      </c>
      <c r="AU139" s="245" t="s">
        <v>87</v>
      </c>
      <c r="AV139" s="13" t="s">
        <v>87</v>
      </c>
      <c r="AW139" s="13" t="s">
        <v>4</v>
      </c>
      <c r="AX139" s="13" t="s">
        <v>85</v>
      </c>
      <c r="AY139" s="245" t="s">
        <v>140</v>
      </c>
    </row>
    <row r="140" s="2" customFormat="1" ht="37.8" customHeight="1">
      <c r="A140" s="39"/>
      <c r="B140" s="40"/>
      <c r="C140" s="220" t="s">
        <v>449</v>
      </c>
      <c r="D140" s="220" t="s">
        <v>142</v>
      </c>
      <c r="E140" s="221" t="s">
        <v>498</v>
      </c>
      <c r="F140" s="222" t="s">
        <v>499</v>
      </c>
      <c r="G140" s="223" t="s">
        <v>162</v>
      </c>
      <c r="H140" s="224">
        <v>347.30000000000001</v>
      </c>
      <c r="I140" s="225"/>
      <c r="J140" s="226">
        <f>ROUND(I140*H140,2)</f>
        <v>0</v>
      </c>
      <c r="K140" s="227"/>
      <c r="L140" s="45"/>
      <c r="M140" s="228" t="s">
        <v>1</v>
      </c>
      <c r="N140" s="229" t="s">
        <v>42</v>
      </c>
      <c r="O140" s="92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146</v>
      </c>
      <c r="AT140" s="232" t="s">
        <v>142</v>
      </c>
      <c r="AU140" s="232" t="s">
        <v>87</v>
      </c>
      <c r="AY140" s="18" t="s">
        <v>140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85</v>
      </c>
      <c r="BK140" s="233">
        <f>ROUND(I140*H140,2)</f>
        <v>0</v>
      </c>
      <c r="BL140" s="18" t="s">
        <v>146</v>
      </c>
      <c r="BM140" s="232" t="s">
        <v>665</v>
      </c>
    </row>
    <row r="141" s="13" customFormat="1">
      <c r="A141" s="13"/>
      <c r="B141" s="234"/>
      <c r="C141" s="235"/>
      <c r="D141" s="236" t="s">
        <v>148</v>
      </c>
      <c r="E141" s="237" t="s">
        <v>1</v>
      </c>
      <c r="F141" s="238" t="s">
        <v>666</v>
      </c>
      <c r="G141" s="235"/>
      <c r="H141" s="239">
        <v>347.30000000000001</v>
      </c>
      <c r="I141" s="240"/>
      <c r="J141" s="235"/>
      <c r="K141" s="235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148</v>
      </c>
      <c r="AU141" s="245" t="s">
        <v>87</v>
      </c>
      <c r="AV141" s="13" t="s">
        <v>87</v>
      </c>
      <c r="AW141" s="13" t="s">
        <v>32</v>
      </c>
      <c r="AX141" s="13" t="s">
        <v>85</v>
      </c>
      <c r="AY141" s="245" t="s">
        <v>140</v>
      </c>
    </row>
    <row r="142" s="14" customFormat="1">
      <c r="A142" s="14"/>
      <c r="B142" s="246"/>
      <c r="C142" s="247"/>
      <c r="D142" s="236" t="s">
        <v>148</v>
      </c>
      <c r="E142" s="248" t="s">
        <v>1</v>
      </c>
      <c r="F142" s="249" t="s">
        <v>667</v>
      </c>
      <c r="G142" s="247"/>
      <c r="H142" s="248" t="s">
        <v>1</v>
      </c>
      <c r="I142" s="250"/>
      <c r="J142" s="247"/>
      <c r="K142" s="247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148</v>
      </c>
      <c r="AU142" s="255" t="s">
        <v>87</v>
      </c>
      <c r="AV142" s="14" t="s">
        <v>85</v>
      </c>
      <c r="AW142" s="14" t="s">
        <v>32</v>
      </c>
      <c r="AX142" s="14" t="s">
        <v>77</v>
      </c>
      <c r="AY142" s="255" t="s">
        <v>140</v>
      </c>
    </row>
    <row r="143" s="2" customFormat="1" ht="24.15" customHeight="1">
      <c r="A143" s="39"/>
      <c r="B143" s="40"/>
      <c r="C143" s="220" t="s">
        <v>455</v>
      </c>
      <c r="D143" s="220" t="s">
        <v>142</v>
      </c>
      <c r="E143" s="221" t="s">
        <v>506</v>
      </c>
      <c r="F143" s="222" t="s">
        <v>507</v>
      </c>
      <c r="G143" s="223" t="s">
        <v>162</v>
      </c>
      <c r="H143" s="224">
        <v>34.729999999999997</v>
      </c>
      <c r="I143" s="225"/>
      <c r="J143" s="226">
        <f>ROUND(I143*H143,2)</f>
        <v>0</v>
      </c>
      <c r="K143" s="227"/>
      <c r="L143" s="45"/>
      <c r="M143" s="228" t="s">
        <v>1</v>
      </c>
      <c r="N143" s="229" t="s">
        <v>42</v>
      </c>
      <c r="O143" s="92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146</v>
      </c>
      <c r="AT143" s="232" t="s">
        <v>142</v>
      </c>
      <c r="AU143" s="232" t="s">
        <v>87</v>
      </c>
      <c r="AY143" s="18" t="s">
        <v>140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85</v>
      </c>
      <c r="BK143" s="233">
        <f>ROUND(I143*H143,2)</f>
        <v>0</v>
      </c>
      <c r="BL143" s="18" t="s">
        <v>146</v>
      </c>
      <c r="BM143" s="232" t="s">
        <v>668</v>
      </c>
    </row>
    <row r="144" s="13" customFormat="1">
      <c r="A144" s="13"/>
      <c r="B144" s="234"/>
      <c r="C144" s="235"/>
      <c r="D144" s="236" t="s">
        <v>148</v>
      </c>
      <c r="E144" s="235"/>
      <c r="F144" s="238" t="s">
        <v>669</v>
      </c>
      <c r="G144" s="235"/>
      <c r="H144" s="239">
        <v>34.729999999999997</v>
      </c>
      <c r="I144" s="240"/>
      <c r="J144" s="235"/>
      <c r="K144" s="235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148</v>
      </c>
      <c r="AU144" s="245" t="s">
        <v>87</v>
      </c>
      <c r="AV144" s="13" t="s">
        <v>87</v>
      </c>
      <c r="AW144" s="13" t="s">
        <v>4</v>
      </c>
      <c r="AX144" s="13" t="s">
        <v>85</v>
      </c>
      <c r="AY144" s="245" t="s">
        <v>140</v>
      </c>
    </row>
    <row r="145" s="2" customFormat="1" ht="37.8" customHeight="1">
      <c r="A145" s="39"/>
      <c r="B145" s="40"/>
      <c r="C145" s="220" t="s">
        <v>177</v>
      </c>
      <c r="D145" s="220" t="s">
        <v>142</v>
      </c>
      <c r="E145" s="221" t="s">
        <v>178</v>
      </c>
      <c r="F145" s="222" t="s">
        <v>179</v>
      </c>
      <c r="G145" s="223" t="s">
        <v>162</v>
      </c>
      <c r="H145" s="224">
        <v>2343.73</v>
      </c>
      <c r="I145" s="225"/>
      <c r="J145" s="226">
        <f>ROUND(I145*H145,2)</f>
        <v>0</v>
      </c>
      <c r="K145" s="227"/>
      <c r="L145" s="45"/>
      <c r="M145" s="228" t="s">
        <v>1</v>
      </c>
      <c r="N145" s="229" t="s">
        <v>42</v>
      </c>
      <c r="O145" s="92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146</v>
      </c>
      <c r="AT145" s="232" t="s">
        <v>142</v>
      </c>
      <c r="AU145" s="232" t="s">
        <v>87</v>
      </c>
      <c r="AY145" s="18" t="s">
        <v>140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8" t="s">
        <v>85</v>
      </c>
      <c r="BK145" s="233">
        <f>ROUND(I145*H145,2)</f>
        <v>0</v>
      </c>
      <c r="BL145" s="18" t="s">
        <v>146</v>
      </c>
      <c r="BM145" s="232" t="s">
        <v>670</v>
      </c>
    </row>
    <row r="146" s="14" customFormat="1">
      <c r="A146" s="14"/>
      <c r="B146" s="246"/>
      <c r="C146" s="247"/>
      <c r="D146" s="236" t="s">
        <v>148</v>
      </c>
      <c r="E146" s="248" t="s">
        <v>1</v>
      </c>
      <c r="F146" s="249" t="s">
        <v>164</v>
      </c>
      <c r="G146" s="247"/>
      <c r="H146" s="248" t="s">
        <v>1</v>
      </c>
      <c r="I146" s="250"/>
      <c r="J146" s="247"/>
      <c r="K146" s="247"/>
      <c r="L146" s="251"/>
      <c r="M146" s="252"/>
      <c r="N146" s="253"/>
      <c r="O146" s="253"/>
      <c r="P146" s="253"/>
      <c r="Q146" s="253"/>
      <c r="R146" s="253"/>
      <c r="S146" s="253"/>
      <c r="T146" s="25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5" t="s">
        <v>148</v>
      </c>
      <c r="AU146" s="255" t="s">
        <v>87</v>
      </c>
      <c r="AV146" s="14" t="s">
        <v>85</v>
      </c>
      <c r="AW146" s="14" t="s">
        <v>32</v>
      </c>
      <c r="AX146" s="14" t="s">
        <v>77</v>
      </c>
      <c r="AY146" s="255" t="s">
        <v>140</v>
      </c>
    </row>
    <row r="147" s="13" customFormat="1">
      <c r="A147" s="13"/>
      <c r="B147" s="234"/>
      <c r="C147" s="235"/>
      <c r="D147" s="236" t="s">
        <v>148</v>
      </c>
      <c r="E147" s="237" t="s">
        <v>1</v>
      </c>
      <c r="F147" s="238" t="s">
        <v>662</v>
      </c>
      <c r="G147" s="235"/>
      <c r="H147" s="239">
        <v>1665.5550000000001</v>
      </c>
      <c r="I147" s="240"/>
      <c r="J147" s="235"/>
      <c r="K147" s="235"/>
      <c r="L147" s="241"/>
      <c r="M147" s="242"/>
      <c r="N147" s="243"/>
      <c r="O147" s="243"/>
      <c r="P147" s="243"/>
      <c r="Q147" s="243"/>
      <c r="R147" s="243"/>
      <c r="S147" s="243"/>
      <c r="T147" s="24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5" t="s">
        <v>148</v>
      </c>
      <c r="AU147" s="245" t="s">
        <v>87</v>
      </c>
      <c r="AV147" s="13" t="s">
        <v>87</v>
      </c>
      <c r="AW147" s="13" t="s">
        <v>32</v>
      </c>
      <c r="AX147" s="13" t="s">
        <v>77</v>
      </c>
      <c r="AY147" s="245" t="s">
        <v>140</v>
      </c>
    </row>
    <row r="148" s="15" customFormat="1">
      <c r="A148" s="15"/>
      <c r="B148" s="256"/>
      <c r="C148" s="257"/>
      <c r="D148" s="236" t="s">
        <v>148</v>
      </c>
      <c r="E148" s="258" t="s">
        <v>1</v>
      </c>
      <c r="F148" s="259" t="s">
        <v>166</v>
      </c>
      <c r="G148" s="257"/>
      <c r="H148" s="260">
        <v>1665.5550000000001</v>
      </c>
      <c r="I148" s="261"/>
      <c r="J148" s="257"/>
      <c r="K148" s="257"/>
      <c r="L148" s="262"/>
      <c r="M148" s="263"/>
      <c r="N148" s="264"/>
      <c r="O148" s="264"/>
      <c r="P148" s="264"/>
      <c r="Q148" s="264"/>
      <c r="R148" s="264"/>
      <c r="S148" s="264"/>
      <c r="T148" s="26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6" t="s">
        <v>148</v>
      </c>
      <c r="AU148" s="266" t="s">
        <v>87</v>
      </c>
      <c r="AV148" s="15" t="s">
        <v>155</v>
      </c>
      <c r="AW148" s="15" t="s">
        <v>32</v>
      </c>
      <c r="AX148" s="15" t="s">
        <v>77</v>
      </c>
      <c r="AY148" s="266" t="s">
        <v>140</v>
      </c>
    </row>
    <row r="149" s="13" customFormat="1">
      <c r="A149" s="13"/>
      <c r="B149" s="234"/>
      <c r="C149" s="235"/>
      <c r="D149" s="236" t="s">
        <v>148</v>
      </c>
      <c r="E149" s="237" t="s">
        <v>1</v>
      </c>
      <c r="F149" s="238" t="s">
        <v>671</v>
      </c>
      <c r="G149" s="235"/>
      <c r="H149" s="239">
        <v>347.30000000000001</v>
      </c>
      <c r="I149" s="240"/>
      <c r="J149" s="235"/>
      <c r="K149" s="235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148</v>
      </c>
      <c r="AU149" s="245" t="s">
        <v>87</v>
      </c>
      <c r="AV149" s="13" t="s">
        <v>87</v>
      </c>
      <c r="AW149" s="13" t="s">
        <v>32</v>
      </c>
      <c r="AX149" s="13" t="s">
        <v>77</v>
      </c>
      <c r="AY149" s="245" t="s">
        <v>140</v>
      </c>
    </row>
    <row r="150" s="13" customFormat="1">
      <c r="A150" s="13"/>
      <c r="B150" s="234"/>
      <c r="C150" s="235"/>
      <c r="D150" s="236" t="s">
        <v>148</v>
      </c>
      <c r="E150" s="237" t="s">
        <v>1</v>
      </c>
      <c r="F150" s="238" t="s">
        <v>672</v>
      </c>
      <c r="G150" s="235"/>
      <c r="H150" s="239">
        <v>9.3149999999999995</v>
      </c>
      <c r="I150" s="240"/>
      <c r="J150" s="235"/>
      <c r="K150" s="235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148</v>
      </c>
      <c r="AU150" s="245" t="s">
        <v>87</v>
      </c>
      <c r="AV150" s="13" t="s">
        <v>87</v>
      </c>
      <c r="AW150" s="13" t="s">
        <v>32</v>
      </c>
      <c r="AX150" s="13" t="s">
        <v>77</v>
      </c>
      <c r="AY150" s="245" t="s">
        <v>140</v>
      </c>
    </row>
    <row r="151" s="15" customFormat="1">
      <c r="A151" s="15"/>
      <c r="B151" s="256"/>
      <c r="C151" s="257"/>
      <c r="D151" s="236" t="s">
        <v>148</v>
      </c>
      <c r="E151" s="258" t="s">
        <v>1</v>
      </c>
      <c r="F151" s="259" t="s">
        <v>166</v>
      </c>
      <c r="G151" s="257"/>
      <c r="H151" s="260">
        <v>356.61500000000001</v>
      </c>
      <c r="I151" s="261"/>
      <c r="J151" s="257"/>
      <c r="K151" s="257"/>
      <c r="L151" s="262"/>
      <c r="M151" s="263"/>
      <c r="N151" s="264"/>
      <c r="O151" s="264"/>
      <c r="P151" s="264"/>
      <c r="Q151" s="264"/>
      <c r="R151" s="264"/>
      <c r="S151" s="264"/>
      <c r="T151" s="26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6" t="s">
        <v>148</v>
      </c>
      <c r="AU151" s="266" t="s">
        <v>87</v>
      </c>
      <c r="AV151" s="15" t="s">
        <v>155</v>
      </c>
      <c r="AW151" s="15" t="s">
        <v>32</v>
      </c>
      <c r="AX151" s="15" t="s">
        <v>77</v>
      </c>
      <c r="AY151" s="266" t="s">
        <v>140</v>
      </c>
    </row>
    <row r="152" s="13" customFormat="1">
      <c r="A152" s="13"/>
      <c r="B152" s="234"/>
      <c r="C152" s="235"/>
      <c r="D152" s="236" t="s">
        <v>148</v>
      </c>
      <c r="E152" s="237" t="s">
        <v>1</v>
      </c>
      <c r="F152" s="238" t="s">
        <v>673</v>
      </c>
      <c r="G152" s="235"/>
      <c r="H152" s="239">
        <v>321.56</v>
      </c>
      <c r="I152" s="240"/>
      <c r="J152" s="235"/>
      <c r="K152" s="235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148</v>
      </c>
      <c r="AU152" s="245" t="s">
        <v>87</v>
      </c>
      <c r="AV152" s="13" t="s">
        <v>87</v>
      </c>
      <c r="AW152" s="13" t="s">
        <v>32</v>
      </c>
      <c r="AX152" s="13" t="s">
        <v>77</v>
      </c>
      <c r="AY152" s="245" t="s">
        <v>140</v>
      </c>
    </row>
    <row r="153" s="15" customFormat="1">
      <c r="A153" s="15"/>
      <c r="B153" s="256"/>
      <c r="C153" s="257"/>
      <c r="D153" s="236" t="s">
        <v>148</v>
      </c>
      <c r="E153" s="258" t="s">
        <v>1</v>
      </c>
      <c r="F153" s="259" t="s">
        <v>166</v>
      </c>
      <c r="G153" s="257"/>
      <c r="H153" s="260">
        <v>321.56</v>
      </c>
      <c r="I153" s="261"/>
      <c r="J153" s="257"/>
      <c r="K153" s="257"/>
      <c r="L153" s="262"/>
      <c r="M153" s="263"/>
      <c r="N153" s="264"/>
      <c r="O153" s="264"/>
      <c r="P153" s="264"/>
      <c r="Q153" s="264"/>
      <c r="R153" s="264"/>
      <c r="S153" s="264"/>
      <c r="T153" s="26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6" t="s">
        <v>148</v>
      </c>
      <c r="AU153" s="266" t="s">
        <v>87</v>
      </c>
      <c r="AV153" s="15" t="s">
        <v>155</v>
      </c>
      <c r="AW153" s="15" t="s">
        <v>32</v>
      </c>
      <c r="AX153" s="15" t="s">
        <v>77</v>
      </c>
      <c r="AY153" s="266" t="s">
        <v>140</v>
      </c>
    </row>
    <row r="154" s="16" customFormat="1">
      <c r="A154" s="16"/>
      <c r="B154" s="267"/>
      <c r="C154" s="268"/>
      <c r="D154" s="236" t="s">
        <v>148</v>
      </c>
      <c r="E154" s="269" t="s">
        <v>1</v>
      </c>
      <c r="F154" s="270" t="s">
        <v>171</v>
      </c>
      <c r="G154" s="268"/>
      <c r="H154" s="271">
        <v>2343.73</v>
      </c>
      <c r="I154" s="272"/>
      <c r="J154" s="268"/>
      <c r="K154" s="268"/>
      <c r="L154" s="273"/>
      <c r="M154" s="274"/>
      <c r="N154" s="275"/>
      <c r="O154" s="275"/>
      <c r="P154" s="275"/>
      <c r="Q154" s="275"/>
      <c r="R154" s="275"/>
      <c r="S154" s="275"/>
      <c r="T154" s="27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T154" s="277" t="s">
        <v>148</v>
      </c>
      <c r="AU154" s="277" t="s">
        <v>87</v>
      </c>
      <c r="AV154" s="16" t="s">
        <v>146</v>
      </c>
      <c r="AW154" s="16" t="s">
        <v>32</v>
      </c>
      <c r="AX154" s="16" t="s">
        <v>85</v>
      </c>
      <c r="AY154" s="277" t="s">
        <v>140</v>
      </c>
    </row>
    <row r="155" s="14" customFormat="1">
      <c r="A155" s="14"/>
      <c r="B155" s="246"/>
      <c r="C155" s="247"/>
      <c r="D155" s="236" t="s">
        <v>148</v>
      </c>
      <c r="E155" s="248" t="s">
        <v>1</v>
      </c>
      <c r="F155" s="249" t="s">
        <v>655</v>
      </c>
      <c r="G155" s="247"/>
      <c r="H155" s="248" t="s">
        <v>1</v>
      </c>
      <c r="I155" s="250"/>
      <c r="J155" s="247"/>
      <c r="K155" s="247"/>
      <c r="L155" s="251"/>
      <c r="M155" s="252"/>
      <c r="N155" s="253"/>
      <c r="O155" s="253"/>
      <c r="P155" s="253"/>
      <c r="Q155" s="253"/>
      <c r="R155" s="253"/>
      <c r="S155" s="253"/>
      <c r="T155" s="25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5" t="s">
        <v>148</v>
      </c>
      <c r="AU155" s="255" t="s">
        <v>87</v>
      </c>
      <c r="AV155" s="14" t="s">
        <v>85</v>
      </c>
      <c r="AW155" s="14" t="s">
        <v>32</v>
      </c>
      <c r="AX155" s="14" t="s">
        <v>77</v>
      </c>
      <c r="AY155" s="255" t="s">
        <v>140</v>
      </c>
    </row>
    <row r="156" s="2" customFormat="1" ht="24.15" customHeight="1">
      <c r="A156" s="39"/>
      <c r="B156" s="40"/>
      <c r="C156" s="220" t="s">
        <v>182</v>
      </c>
      <c r="D156" s="220" t="s">
        <v>142</v>
      </c>
      <c r="E156" s="221" t="s">
        <v>183</v>
      </c>
      <c r="F156" s="222" t="s">
        <v>184</v>
      </c>
      <c r="G156" s="223" t="s">
        <v>162</v>
      </c>
      <c r="H156" s="224">
        <v>369.80000000000001</v>
      </c>
      <c r="I156" s="225"/>
      <c r="J156" s="226">
        <f>ROUND(I156*H156,2)</f>
        <v>0</v>
      </c>
      <c r="K156" s="227"/>
      <c r="L156" s="45"/>
      <c r="M156" s="228" t="s">
        <v>1</v>
      </c>
      <c r="N156" s="229" t="s">
        <v>42</v>
      </c>
      <c r="O156" s="92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2" t="s">
        <v>146</v>
      </c>
      <c r="AT156" s="232" t="s">
        <v>142</v>
      </c>
      <c r="AU156" s="232" t="s">
        <v>87</v>
      </c>
      <c r="AY156" s="18" t="s">
        <v>140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8" t="s">
        <v>85</v>
      </c>
      <c r="BK156" s="233">
        <f>ROUND(I156*H156,2)</f>
        <v>0</v>
      </c>
      <c r="BL156" s="18" t="s">
        <v>146</v>
      </c>
      <c r="BM156" s="232" t="s">
        <v>674</v>
      </c>
    </row>
    <row r="157" s="13" customFormat="1">
      <c r="A157" s="13"/>
      <c r="B157" s="234"/>
      <c r="C157" s="235"/>
      <c r="D157" s="236" t="s">
        <v>148</v>
      </c>
      <c r="E157" s="237" t="s">
        <v>1</v>
      </c>
      <c r="F157" s="238" t="s">
        <v>675</v>
      </c>
      <c r="G157" s="235"/>
      <c r="H157" s="239">
        <v>369.80000000000001</v>
      </c>
      <c r="I157" s="240"/>
      <c r="J157" s="235"/>
      <c r="K157" s="235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148</v>
      </c>
      <c r="AU157" s="245" t="s">
        <v>87</v>
      </c>
      <c r="AV157" s="13" t="s">
        <v>87</v>
      </c>
      <c r="AW157" s="13" t="s">
        <v>32</v>
      </c>
      <c r="AX157" s="13" t="s">
        <v>85</v>
      </c>
      <c r="AY157" s="245" t="s">
        <v>140</v>
      </c>
    </row>
    <row r="158" s="14" customFormat="1">
      <c r="A158" s="14"/>
      <c r="B158" s="246"/>
      <c r="C158" s="247"/>
      <c r="D158" s="236" t="s">
        <v>148</v>
      </c>
      <c r="E158" s="248" t="s">
        <v>1</v>
      </c>
      <c r="F158" s="249" t="s">
        <v>655</v>
      </c>
      <c r="G158" s="247"/>
      <c r="H158" s="248" t="s">
        <v>1</v>
      </c>
      <c r="I158" s="250"/>
      <c r="J158" s="247"/>
      <c r="K158" s="247"/>
      <c r="L158" s="251"/>
      <c r="M158" s="252"/>
      <c r="N158" s="253"/>
      <c r="O158" s="253"/>
      <c r="P158" s="253"/>
      <c r="Q158" s="253"/>
      <c r="R158" s="253"/>
      <c r="S158" s="253"/>
      <c r="T158" s="25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5" t="s">
        <v>148</v>
      </c>
      <c r="AU158" s="255" t="s">
        <v>87</v>
      </c>
      <c r="AV158" s="14" t="s">
        <v>85</v>
      </c>
      <c r="AW158" s="14" t="s">
        <v>32</v>
      </c>
      <c r="AX158" s="14" t="s">
        <v>77</v>
      </c>
      <c r="AY158" s="255" t="s">
        <v>140</v>
      </c>
    </row>
    <row r="159" s="2" customFormat="1" ht="16.5" customHeight="1">
      <c r="A159" s="39"/>
      <c r="B159" s="40"/>
      <c r="C159" s="278" t="s">
        <v>188</v>
      </c>
      <c r="D159" s="278" t="s">
        <v>189</v>
      </c>
      <c r="E159" s="279" t="s">
        <v>190</v>
      </c>
      <c r="F159" s="280" t="s">
        <v>191</v>
      </c>
      <c r="G159" s="281" t="s">
        <v>192</v>
      </c>
      <c r="H159" s="282">
        <v>739.60000000000002</v>
      </c>
      <c r="I159" s="283"/>
      <c r="J159" s="284">
        <f>ROUND(I159*H159,2)</f>
        <v>0</v>
      </c>
      <c r="K159" s="285"/>
      <c r="L159" s="286"/>
      <c r="M159" s="287" t="s">
        <v>1</v>
      </c>
      <c r="N159" s="288" t="s">
        <v>42</v>
      </c>
      <c r="O159" s="92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2" t="s">
        <v>188</v>
      </c>
      <c r="AT159" s="232" t="s">
        <v>189</v>
      </c>
      <c r="AU159" s="232" t="s">
        <v>87</v>
      </c>
      <c r="AY159" s="18" t="s">
        <v>140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8" t="s">
        <v>85</v>
      </c>
      <c r="BK159" s="233">
        <f>ROUND(I159*H159,2)</f>
        <v>0</v>
      </c>
      <c r="BL159" s="18" t="s">
        <v>146</v>
      </c>
      <c r="BM159" s="232" t="s">
        <v>676</v>
      </c>
    </row>
    <row r="160" s="13" customFormat="1">
      <c r="A160" s="13"/>
      <c r="B160" s="234"/>
      <c r="C160" s="235"/>
      <c r="D160" s="236" t="s">
        <v>148</v>
      </c>
      <c r="E160" s="235"/>
      <c r="F160" s="238" t="s">
        <v>677</v>
      </c>
      <c r="G160" s="235"/>
      <c r="H160" s="239">
        <v>739.60000000000002</v>
      </c>
      <c r="I160" s="240"/>
      <c r="J160" s="235"/>
      <c r="K160" s="235"/>
      <c r="L160" s="241"/>
      <c r="M160" s="242"/>
      <c r="N160" s="243"/>
      <c r="O160" s="243"/>
      <c r="P160" s="243"/>
      <c r="Q160" s="243"/>
      <c r="R160" s="243"/>
      <c r="S160" s="243"/>
      <c r="T160" s="24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5" t="s">
        <v>148</v>
      </c>
      <c r="AU160" s="245" t="s">
        <v>87</v>
      </c>
      <c r="AV160" s="13" t="s">
        <v>87</v>
      </c>
      <c r="AW160" s="13" t="s">
        <v>4</v>
      </c>
      <c r="AX160" s="13" t="s">
        <v>85</v>
      </c>
      <c r="AY160" s="245" t="s">
        <v>140</v>
      </c>
    </row>
    <row r="161" s="2" customFormat="1" ht="33" customHeight="1">
      <c r="A161" s="39"/>
      <c r="B161" s="40"/>
      <c r="C161" s="220" t="s">
        <v>195</v>
      </c>
      <c r="D161" s="220" t="s">
        <v>142</v>
      </c>
      <c r="E161" s="221" t="s">
        <v>196</v>
      </c>
      <c r="F161" s="222" t="s">
        <v>197</v>
      </c>
      <c r="G161" s="223" t="s">
        <v>162</v>
      </c>
      <c r="H161" s="224">
        <v>1665.5550000000001</v>
      </c>
      <c r="I161" s="225"/>
      <c r="J161" s="226">
        <f>ROUND(I161*H161,2)</f>
        <v>0</v>
      </c>
      <c r="K161" s="227"/>
      <c r="L161" s="45"/>
      <c r="M161" s="228" t="s">
        <v>1</v>
      </c>
      <c r="N161" s="229" t="s">
        <v>42</v>
      </c>
      <c r="O161" s="92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2" t="s">
        <v>146</v>
      </c>
      <c r="AT161" s="232" t="s">
        <v>142</v>
      </c>
      <c r="AU161" s="232" t="s">
        <v>87</v>
      </c>
      <c r="AY161" s="18" t="s">
        <v>140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8" t="s">
        <v>85</v>
      </c>
      <c r="BK161" s="233">
        <f>ROUND(I161*H161,2)</f>
        <v>0</v>
      </c>
      <c r="BL161" s="18" t="s">
        <v>146</v>
      </c>
      <c r="BM161" s="232" t="s">
        <v>678</v>
      </c>
    </row>
    <row r="162" s="14" customFormat="1">
      <c r="A162" s="14"/>
      <c r="B162" s="246"/>
      <c r="C162" s="247"/>
      <c r="D162" s="236" t="s">
        <v>148</v>
      </c>
      <c r="E162" s="248" t="s">
        <v>1</v>
      </c>
      <c r="F162" s="249" t="s">
        <v>517</v>
      </c>
      <c r="G162" s="247"/>
      <c r="H162" s="248" t="s">
        <v>1</v>
      </c>
      <c r="I162" s="250"/>
      <c r="J162" s="247"/>
      <c r="K162" s="247"/>
      <c r="L162" s="251"/>
      <c r="M162" s="252"/>
      <c r="N162" s="253"/>
      <c r="O162" s="253"/>
      <c r="P162" s="253"/>
      <c r="Q162" s="253"/>
      <c r="R162" s="253"/>
      <c r="S162" s="253"/>
      <c r="T162" s="25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5" t="s">
        <v>148</v>
      </c>
      <c r="AU162" s="255" t="s">
        <v>87</v>
      </c>
      <c r="AV162" s="14" t="s">
        <v>85</v>
      </c>
      <c r="AW162" s="14" t="s">
        <v>32</v>
      </c>
      <c r="AX162" s="14" t="s">
        <v>77</v>
      </c>
      <c r="AY162" s="255" t="s">
        <v>140</v>
      </c>
    </row>
    <row r="163" s="13" customFormat="1">
      <c r="A163" s="13"/>
      <c r="B163" s="234"/>
      <c r="C163" s="235"/>
      <c r="D163" s="236" t="s">
        <v>148</v>
      </c>
      <c r="E163" s="237" t="s">
        <v>1</v>
      </c>
      <c r="F163" s="238" t="s">
        <v>662</v>
      </c>
      <c r="G163" s="235"/>
      <c r="H163" s="239">
        <v>1665.5550000000001</v>
      </c>
      <c r="I163" s="240"/>
      <c r="J163" s="235"/>
      <c r="K163" s="235"/>
      <c r="L163" s="241"/>
      <c r="M163" s="242"/>
      <c r="N163" s="243"/>
      <c r="O163" s="243"/>
      <c r="P163" s="243"/>
      <c r="Q163" s="243"/>
      <c r="R163" s="243"/>
      <c r="S163" s="243"/>
      <c r="T163" s="24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5" t="s">
        <v>148</v>
      </c>
      <c r="AU163" s="245" t="s">
        <v>87</v>
      </c>
      <c r="AV163" s="13" t="s">
        <v>87</v>
      </c>
      <c r="AW163" s="13" t="s">
        <v>32</v>
      </c>
      <c r="AX163" s="13" t="s">
        <v>85</v>
      </c>
      <c r="AY163" s="245" t="s">
        <v>140</v>
      </c>
    </row>
    <row r="164" s="14" customFormat="1">
      <c r="A164" s="14"/>
      <c r="B164" s="246"/>
      <c r="C164" s="247"/>
      <c r="D164" s="236" t="s">
        <v>148</v>
      </c>
      <c r="E164" s="248" t="s">
        <v>1</v>
      </c>
      <c r="F164" s="249" t="s">
        <v>655</v>
      </c>
      <c r="G164" s="247"/>
      <c r="H164" s="248" t="s">
        <v>1</v>
      </c>
      <c r="I164" s="250"/>
      <c r="J164" s="247"/>
      <c r="K164" s="247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148</v>
      </c>
      <c r="AU164" s="255" t="s">
        <v>87</v>
      </c>
      <c r="AV164" s="14" t="s">
        <v>85</v>
      </c>
      <c r="AW164" s="14" t="s">
        <v>32</v>
      </c>
      <c r="AX164" s="14" t="s">
        <v>77</v>
      </c>
      <c r="AY164" s="255" t="s">
        <v>140</v>
      </c>
    </row>
    <row r="165" s="2" customFormat="1" ht="16.5" customHeight="1">
      <c r="A165" s="39"/>
      <c r="B165" s="40"/>
      <c r="C165" s="278" t="s">
        <v>199</v>
      </c>
      <c r="D165" s="278" t="s">
        <v>189</v>
      </c>
      <c r="E165" s="279" t="s">
        <v>200</v>
      </c>
      <c r="F165" s="280" t="s">
        <v>201</v>
      </c>
      <c r="G165" s="281" t="s">
        <v>192</v>
      </c>
      <c r="H165" s="282">
        <v>3331.1100000000001</v>
      </c>
      <c r="I165" s="283"/>
      <c r="J165" s="284">
        <f>ROUND(I165*H165,2)</f>
        <v>0</v>
      </c>
      <c r="K165" s="285"/>
      <c r="L165" s="286"/>
      <c r="M165" s="287" t="s">
        <v>1</v>
      </c>
      <c r="N165" s="288" t="s">
        <v>42</v>
      </c>
      <c r="O165" s="92"/>
      <c r="P165" s="230">
        <f>O165*H165</f>
        <v>0</v>
      </c>
      <c r="Q165" s="230">
        <v>1</v>
      </c>
      <c r="R165" s="230">
        <f>Q165*H165</f>
        <v>3331.1100000000001</v>
      </c>
      <c r="S165" s="230">
        <v>0</v>
      </c>
      <c r="T165" s="231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2" t="s">
        <v>188</v>
      </c>
      <c r="AT165" s="232" t="s">
        <v>189</v>
      </c>
      <c r="AU165" s="232" t="s">
        <v>87</v>
      </c>
      <c r="AY165" s="18" t="s">
        <v>140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18" t="s">
        <v>85</v>
      </c>
      <c r="BK165" s="233">
        <f>ROUND(I165*H165,2)</f>
        <v>0</v>
      </c>
      <c r="BL165" s="18" t="s">
        <v>146</v>
      </c>
      <c r="BM165" s="232" t="s">
        <v>679</v>
      </c>
    </row>
    <row r="166" s="13" customFormat="1">
      <c r="A166" s="13"/>
      <c r="B166" s="234"/>
      <c r="C166" s="235"/>
      <c r="D166" s="236" t="s">
        <v>148</v>
      </c>
      <c r="E166" s="235"/>
      <c r="F166" s="238" t="s">
        <v>680</v>
      </c>
      <c r="G166" s="235"/>
      <c r="H166" s="239">
        <v>3331.1100000000001</v>
      </c>
      <c r="I166" s="240"/>
      <c r="J166" s="235"/>
      <c r="K166" s="235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148</v>
      </c>
      <c r="AU166" s="245" t="s">
        <v>87</v>
      </c>
      <c r="AV166" s="13" t="s">
        <v>87</v>
      </c>
      <c r="AW166" s="13" t="s">
        <v>4</v>
      </c>
      <c r="AX166" s="13" t="s">
        <v>85</v>
      </c>
      <c r="AY166" s="245" t="s">
        <v>140</v>
      </c>
    </row>
    <row r="167" s="2" customFormat="1" ht="33" customHeight="1">
      <c r="A167" s="39"/>
      <c r="B167" s="40"/>
      <c r="C167" s="220" t="s">
        <v>204</v>
      </c>
      <c r="D167" s="220" t="s">
        <v>142</v>
      </c>
      <c r="E167" s="221" t="s">
        <v>205</v>
      </c>
      <c r="F167" s="222" t="s">
        <v>206</v>
      </c>
      <c r="G167" s="223" t="s">
        <v>192</v>
      </c>
      <c r="H167" s="224">
        <v>3639.9059999999999</v>
      </c>
      <c r="I167" s="225"/>
      <c r="J167" s="226">
        <f>ROUND(I167*H167,2)</f>
        <v>0</v>
      </c>
      <c r="K167" s="227"/>
      <c r="L167" s="45"/>
      <c r="M167" s="228" t="s">
        <v>1</v>
      </c>
      <c r="N167" s="229" t="s">
        <v>42</v>
      </c>
      <c r="O167" s="92"/>
      <c r="P167" s="230">
        <f>O167*H167</f>
        <v>0</v>
      </c>
      <c r="Q167" s="230">
        <v>0</v>
      </c>
      <c r="R167" s="230">
        <f>Q167*H167</f>
        <v>0</v>
      </c>
      <c r="S167" s="230">
        <v>0</v>
      </c>
      <c r="T167" s="23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2" t="s">
        <v>146</v>
      </c>
      <c r="AT167" s="232" t="s">
        <v>142</v>
      </c>
      <c r="AU167" s="232" t="s">
        <v>87</v>
      </c>
      <c r="AY167" s="18" t="s">
        <v>140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18" t="s">
        <v>85</v>
      </c>
      <c r="BK167" s="233">
        <f>ROUND(I167*H167,2)</f>
        <v>0</v>
      </c>
      <c r="BL167" s="18" t="s">
        <v>146</v>
      </c>
      <c r="BM167" s="232" t="s">
        <v>681</v>
      </c>
    </row>
    <row r="168" s="13" customFormat="1">
      <c r="A168" s="13"/>
      <c r="B168" s="234"/>
      <c r="C168" s="235"/>
      <c r="D168" s="236" t="s">
        <v>148</v>
      </c>
      <c r="E168" s="235"/>
      <c r="F168" s="238" t="s">
        <v>682</v>
      </c>
      <c r="G168" s="235"/>
      <c r="H168" s="239">
        <v>3639.9059999999999</v>
      </c>
      <c r="I168" s="240"/>
      <c r="J168" s="235"/>
      <c r="K168" s="235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148</v>
      </c>
      <c r="AU168" s="245" t="s">
        <v>87</v>
      </c>
      <c r="AV168" s="13" t="s">
        <v>87</v>
      </c>
      <c r="AW168" s="13" t="s">
        <v>4</v>
      </c>
      <c r="AX168" s="13" t="s">
        <v>85</v>
      </c>
      <c r="AY168" s="245" t="s">
        <v>140</v>
      </c>
    </row>
    <row r="169" s="2" customFormat="1" ht="16.5" customHeight="1">
      <c r="A169" s="39"/>
      <c r="B169" s="40"/>
      <c r="C169" s="220" t="s">
        <v>209</v>
      </c>
      <c r="D169" s="220" t="s">
        <v>142</v>
      </c>
      <c r="E169" s="221" t="s">
        <v>210</v>
      </c>
      <c r="F169" s="222" t="s">
        <v>211</v>
      </c>
      <c r="G169" s="223" t="s">
        <v>162</v>
      </c>
      <c r="H169" s="224">
        <v>2343.73</v>
      </c>
      <c r="I169" s="225"/>
      <c r="J169" s="226">
        <f>ROUND(I169*H169,2)</f>
        <v>0</v>
      </c>
      <c r="K169" s="227"/>
      <c r="L169" s="45"/>
      <c r="M169" s="228" t="s">
        <v>1</v>
      </c>
      <c r="N169" s="229" t="s">
        <v>42</v>
      </c>
      <c r="O169" s="92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2" t="s">
        <v>146</v>
      </c>
      <c r="AT169" s="232" t="s">
        <v>142</v>
      </c>
      <c r="AU169" s="232" t="s">
        <v>87</v>
      </c>
      <c r="AY169" s="18" t="s">
        <v>140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8" t="s">
        <v>85</v>
      </c>
      <c r="BK169" s="233">
        <f>ROUND(I169*H169,2)</f>
        <v>0</v>
      </c>
      <c r="BL169" s="18" t="s">
        <v>146</v>
      </c>
      <c r="BM169" s="232" t="s">
        <v>683</v>
      </c>
    </row>
    <row r="170" s="2" customFormat="1" ht="24.15" customHeight="1">
      <c r="A170" s="39"/>
      <c r="B170" s="40"/>
      <c r="C170" s="220" t="s">
        <v>213</v>
      </c>
      <c r="D170" s="220" t="s">
        <v>142</v>
      </c>
      <c r="E170" s="221" t="s">
        <v>523</v>
      </c>
      <c r="F170" s="222" t="s">
        <v>524</v>
      </c>
      <c r="G170" s="223" t="s">
        <v>162</v>
      </c>
      <c r="H170" s="224">
        <v>135.90000000000001</v>
      </c>
      <c r="I170" s="225"/>
      <c r="J170" s="226">
        <f>ROUND(I170*H170,2)</f>
        <v>0</v>
      </c>
      <c r="K170" s="227"/>
      <c r="L170" s="45"/>
      <c r="M170" s="228" t="s">
        <v>1</v>
      </c>
      <c r="N170" s="229" t="s">
        <v>42</v>
      </c>
      <c r="O170" s="92"/>
      <c r="P170" s="230">
        <f>O170*H170</f>
        <v>0</v>
      </c>
      <c r="Q170" s="230">
        <v>0</v>
      </c>
      <c r="R170" s="230">
        <f>Q170*H170</f>
        <v>0</v>
      </c>
      <c r="S170" s="230">
        <v>0</v>
      </c>
      <c r="T170" s="23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2" t="s">
        <v>146</v>
      </c>
      <c r="AT170" s="232" t="s">
        <v>142</v>
      </c>
      <c r="AU170" s="232" t="s">
        <v>87</v>
      </c>
      <c r="AY170" s="18" t="s">
        <v>140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8" t="s">
        <v>85</v>
      </c>
      <c r="BK170" s="233">
        <f>ROUND(I170*H170,2)</f>
        <v>0</v>
      </c>
      <c r="BL170" s="18" t="s">
        <v>146</v>
      </c>
      <c r="BM170" s="232" t="s">
        <v>684</v>
      </c>
    </row>
    <row r="171" s="13" customFormat="1">
      <c r="A171" s="13"/>
      <c r="B171" s="234"/>
      <c r="C171" s="235"/>
      <c r="D171" s="236" t="s">
        <v>148</v>
      </c>
      <c r="E171" s="237" t="s">
        <v>1</v>
      </c>
      <c r="F171" s="238" t="s">
        <v>685</v>
      </c>
      <c r="G171" s="235"/>
      <c r="H171" s="239">
        <v>135.90000000000001</v>
      </c>
      <c r="I171" s="240"/>
      <c r="J171" s="235"/>
      <c r="K171" s="235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148</v>
      </c>
      <c r="AU171" s="245" t="s">
        <v>87</v>
      </c>
      <c r="AV171" s="13" t="s">
        <v>87</v>
      </c>
      <c r="AW171" s="13" t="s">
        <v>32</v>
      </c>
      <c r="AX171" s="13" t="s">
        <v>85</v>
      </c>
      <c r="AY171" s="245" t="s">
        <v>140</v>
      </c>
    </row>
    <row r="172" s="14" customFormat="1">
      <c r="A172" s="14"/>
      <c r="B172" s="246"/>
      <c r="C172" s="247"/>
      <c r="D172" s="236" t="s">
        <v>148</v>
      </c>
      <c r="E172" s="248" t="s">
        <v>1</v>
      </c>
      <c r="F172" s="249" t="s">
        <v>655</v>
      </c>
      <c r="G172" s="247"/>
      <c r="H172" s="248" t="s">
        <v>1</v>
      </c>
      <c r="I172" s="250"/>
      <c r="J172" s="247"/>
      <c r="K172" s="247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148</v>
      </c>
      <c r="AU172" s="255" t="s">
        <v>87</v>
      </c>
      <c r="AV172" s="14" t="s">
        <v>85</v>
      </c>
      <c r="AW172" s="14" t="s">
        <v>32</v>
      </c>
      <c r="AX172" s="14" t="s">
        <v>77</v>
      </c>
      <c r="AY172" s="255" t="s">
        <v>140</v>
      </c>
    </row>
    <row r="173" s="2" customFormat="1" ht="16.5" customHeight="1">
      <c r="A173" s="39"/>
      <c r="B173" s="40"/>
      <c r="C173" s="278" t="s">
        <v>223</v>
      </c>
      <c r="D173" s="278" t="s">
        <v>189</v>
      </c>
      <c r="E173" s="279" t="s">
        <v>527</v>
      </c>
      <c r="F173" s="280" t="s">
        <v>528</v>
      </c>
      <c r="G173" s="281" t="s">
        <v>192</v>
      </c>
      <c r="H173" s="282">
        <v>271.80000000000001</v>
      </c>
      <c r="I173" s="283"/>
      <c r="J173" s="284">
        <f>ROUND(I173*H173,2)</f>
        <v>0</v>
      </c>
      <c r="K173" s="285"/>
      <c r="L173" s="286"/>
      <c r="M173" s="287" t="s">
        <v>1</v>
      </c>
      <c r="N173" s="288" t="s">
        <v>42</v>
      </c>
      <c r="O173" s="92"/>
      <c r="P173" s="230">
        <f>O173*H173</f>
        <v>0</v>
      </c>
      <c r="Q173" s="230">
        <v>1</v>
      </c>
      <c r="R173" s="230">
        <f>Q173*H173</f>
        <v>271.80000000000001</v>
      </c>
      <c r="S173" s="230">
        <v>0</v>
      </c>
      <c r="T173" s="231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2" t="s">
        <v>188</v>
      </c>
      <c r="AT173" s="232" t="s">
        <v>189</v>
      </c>
      <c r="AU173" s="232" t="s">
        <v>87</v>
      </c>
      <c r="AY173" s="18" t="s">
        <v>140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8" t="s">
        <v>85</v>
      </c>
      <c r="BK173" s="233">
        <f>ROUND(I173*H173,2)</f>
        <v>0</v>
      </c>
      <c r="BL173" s="18" t="s">
        <v>146</v>
      </c>
      <c r="BM173" s="232" t="s">
        <v>686</v>
      </c>
    </row>
    <row r="174" s="13" customFormat="1">
      <c r="A174" s="13"/>
      <c r="B174" s="234"/>
      <c r="C174" s="235"/>
      <c r="D174" s="236" t="s">
        <v>148</v>
      </c>
      <c r="E174" s="235"/>
      <c r="F174" s="238" t="s">
        <v>687</v>
      </c>
      <c r="G174" s="235"/>
      <c r="H174" s="239">
        <v>271.80000000000001</v>
      </c>
      <c r="I174" s="240"/>
      <c r="J174" s="235"/>
      <c r="K174" s="235"/>
      <c r="L174" s="241"/>
      <c r="M174" s="242"/>
      <c r="N174" s="243"/>
      <c r="O174" s="243"/>
      <c r="P174" s="243"/>
      <c r="Q174" s="243"/>
      <c r="R174" s="243"/>
      <c r="S174" s="243"/>
      <c r="T174" s="24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5" t="s">
        <v>148</v>
      </c>
      <c r="AU174" s="245" t="s">
        <v>87</v>
      </c>
      <c r="AV174" s="13" t="s">
        <v>87</v>
      </c>
      <c r="AW174" s="13" t="s">
        <v>4</v>
      </c>
      <c r="AX174" s="13" t="s">
        <v>85</v>
      </c>
      <c r="AY174" s="245" t="s">
        <v>140</v>
      </c>
    </row>
    <row r="175" s="2" customFormat="1" ht="16.5" customHeight="1">
      <c r="A175" s="39"/>
      <c r="B175" s="40"/>
      <c r="C175" s="220" t="s">
        <v>8</v>
      </c>
      <c r="D175" s="220" t="s">
        <v>142</v>
      </c>
      <c r="E175" s="221" t="s">
        <v>214</v>
      </c>
      <c r="F175" s="222" t="s">
        <v>215</v>
      </c>
      <c r="G175" s="223" t="s">
        <v>162</v>
      </c>
      <c r="H175" s="224">
        <v>242.30000000000001</v>
      </c>
      <c r="I175" s="225"/>
      <c r="J175" s="226">
        <f>ROUND(I175*H175,2)</f>
        <v>0</v>
      </c>
      <c r="K175" s="227"/>
      <c r="L175" s="45"/>
      <c r="M175" s="228" t="s">
        <v>1</v>
      </c>
      <c r="N175" s="229" t="s">
        <v>42</v>
      </c>
      <c r="O175" s="92"/>
      <c r="P175" s="230">
        <f>O175*H175</f>
        <v>0</v>
      </c>
      <c r="Q175" s="230">
        <v>0</v>
      </c>
      <c r="R175" s="230">
        <f>Q175*H175</f>
        <v>0</v>
      </c>
      <c r="S175" s="230">
        <v>0</v>
      </c>
      <c r="T175" s="231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2" t="s">
        <v>146</v>
      </c>
      <c r="AT175" s="232" t="s">
        <v>142</v>
      </c>
      <c r="AU175" s="232" t="s">
        <v>87</v>
      </c>
      <c r="AY175" s="18" t="s">
        <v>140</v>
      </c>
      <c r="BE175" s="233">
        <f>IF(N175="základní",J175,0)</f>
        <v>0</v>
      </c>
      <c r="BF175" s="233">
        <f>IF(N175="snížená",J175,0)</f>
        <v>0</v>
      </c>
      <c r="BG175" s="233">
        <f>IF(N175="zákl. přenesená",J175,0)</f>
        <v>0</v>
      </c>
      <c r="BH175" s="233">
        <f>IF(N175="sníž. přenesená",J175,0)</f>
        <v>0</v>
      </c>
      <c r="BI175" s="233">
        <f>IF(N175="nulová",J175,0)</f>
        <v>0</v>
      </c>
      <c r="BJ175" s="18" t="s">
        <v>85</v>
      </c>
      <c r="BK175" s="233">
        <f>ROUND(I175*H175,2)</f>
        <v>0</v>
      </c>
      <c r="BL175" s="18" t="s">
        <v>146</v>
      </c>
      <c r="BM175" s="232" t="s">
        <v>688</v>
      </c>
    </row>
    <row r="176" s="13" customFormat="1">
      <c r="A176" s="13"/>
      <c r="B176" s="234"/>
      <c r="C176" s="235"/>
      <c r="D176" s="236" t="s">
        <v>148</v>
      </c>
      <c r="E176" s="237" t="s">
        <v>1</v>
      </c>
      <c r="F176" s="238" t="s">
        <v>689</v>
      </c>
      <c r="G176" s="235"/>
      <c r="H176" s="239">
        <v>242.30000000000001</v>
      </c>
      <c r="I176" s="240"/>
      <c r="J176" s="235"/>
      <c r="K176" s="235"/>
      <c r="L176" s="241"/>
      <c r="M176" s="242"/>
      <c r="N176" s="243"/>
      <c r="O176" s="243"/>
      <c r="P176" s="243"/>
      <c r="Q176" s="243"/>
      <c r="R176" s="243"/>
      <c r="S176" s="243"/>
      <c r="T176" s="24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5" t="s">
        <v>148</v>
      </c>
      <c r="AU176" s="245" t="s">
        <v>87</v>
      </c>
      <c r="AV176" s="13" t="s">
        <v>87</v>
      </c>
      <c r="AW176" s="13" t="s">
        <v>32</v>
      </c>
      <c r="AX176" s="13" t="s">
        <v>85</v>
      </c>
      <c r="AY176" s="245" t="s">
        <v>140</v>
      </c>
    </row>
    <row r="177" s="14" customFormat="1">
      <c r="A177" s="14"/>
      <c r="B177" s="246"/>
      <c r="C177" s="247"/>
      <c r="D177" s="236" t="s">
        <v>148</v>
      </c>
      <c r="E177" s="248" t="s">
        <v>1</v>
      </c>
      <c r="F177" s="249" t="s">
        <v>655</v>
      </c>
      <c r="G177" s="247"/>
      <c r="H177" s="248" t="s">
        <v>1</v>
      </c>
      <c r="I177" s="250"/>
      <c r="J177" s="247"/>
      <c r="K177" s="247"/>
      <c r="L177" s="251"/>
      <c r="M177" s="252"/>
      <c r="N177" s="253"/>
      <c r="O177" s="253"/>
      <c r="P177" s="253"/>
      <c r="Q177" s="253"/>
      <c r="R177" s="253"/>
      <c r="S177" s="253"/>
      <c r="T177" s="25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5" t="s">
        <v>148</v>
      </c>
      <c r="AU177" s="255" t="s">
        <v>87</v>
      </c>
      <c r="AV177" s="14" t="s">
        <v>85</v>
      </c>
      <c r="AW177" s="14" t="s">
        <v>32</v>
      </c>
      <c r="AX177" s="14" t="s">
        <v>77</v>
      </c>
      <c r="AY177" s="255" t="s">
        <v>140</v>
      </c>
    </row>
    <row r="178" s="2" customFormat="1" ht="16.5" customHeight="1">
      <c r="A178" s="39"/>
      <c r="B178" s="40"/>
      <c r="C178" s="278" t="s">
        <v>464</v>
      </c>
      <c r="D178" s="278" t="s">
        <v>189</v>
      </c>
      <c r="E178" s="279" t="s">
        <v>219</v>
      </c>
      <c r="F178" s="280" t="s">
        <v>220</v>
      </c>
      <c r="G178" s="281" t="s">
        <v>192</v>
      </c>
      <c r="H178" s="282">
        <v>436.13999999999999</v>
      </c>
      <c r="I178" s="283"/>
      <c r="J178" s="284">
        <f>ROUND(I178*H178,2)</f>
        <v>0</v>
      </c>
      <c r="K178" s="285"/>
      <c r="L178" s="286"/>
      <c r="M178" s="287" t="s">
        <v>1</v>
      </c>
      <c r="N178" s="288" t="s">
        <v>42</v>
      </c>
      <c r="O178" s="92"/>
      <c r="P178" s="230">
        <f>O178*H178</f>
        <v>0</v>
      </c>
      <c r="Q178" s="230">
        <v>1</v>
      </c>
      <c r="R178" s="230">
        <f>Q178*H178</f>
        <v>436.13999999999999</v>
      </c>
      <c r="S178" s="230">
        <v>0</v>
      </c>
      <c r="T178" s="231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2" t="s">
        <v>188</v>
      </c>
      <c r="AT178" s="232" t="s">
        <v>189</v>
      </c>
      <c r="AU178" s="232" t="s">
        <v>87</v>
      </c>
      <c r="AY178" s="18" t="s">
        <v>140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18" t="s">
        <v>85</v>
      </c>
      <c r="BK178" s="233">
        <f>ROUND(I178*H178,2)</f>
        <v>0</v>
      </c>
      <c r="BL178" s="18" t="s">
        <v>146</v>
      </c>
      <c r="BM178" s="232" t="s">
        <v>690</v>
      </c>
    </row>
    <row r="179" s="13" customFormat="1">
      <c r="A179" s="13"/>
      <c r="B179" s="234"/>
      <c r="C179" s="235"/>
      <c r="D179" s="236" t="s">
        <v>148</v>
      </c>
      <c r="E179" s="235"/>
      <c r="F179" s="238" t="s">
        <v>691</v>
      </c>
      <c r="G179" s="235"/>
      <c r="H179" s="239">
        <v>436.13999999999999</v>
      </c>
      <c r="I179" s="240"/>
      <c r="J179" s="235"/>
      <c r="K179" s="235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148</v>
      </c>
      <c r="AU179" s="245" t="s">
        <v>87</v>
      </c>
      <c r="AV179" s="13" t="s">
        <v>87</v>
      </c>
      <c r="AW179" s="13" t="s">
        <v>4</v>
      </c>
      <c r="AX179" s="13" t="s">
        <v>85</v>
      </c>
      <c r="AY179" s="245" t="s">
        <v>140</v>
      </c>
    </row>
    <row r="180" s="2" customFormat="1" ht="33" customHeight="1">
      <c r="A180" s="39"/>
      <c r="B180" s="40"/>
      <c r="C180" s="220" t="s">
        <v>231</v>
      </c>
      <c r="D180" s="220" t="s">
        <v>142</v>
      </c>
      <c r="E180" s="221" t="s">
        <v>692</v>
      </c>
      <c r="F180" s="222" t="s">
        <v>693</v>
      </c>
      <c r="G180" s="223" t="s">
        <v>162</v>
      </c>
      <c r="H180" s="224">
        <v>6</v>
      </c>
      <c r="I180" s="225"/>
      <c r="J180" s="226">
        <f>ROUND(I180*H180,2)</f>
        <v>0</v>
      </c>
      <c r="K180" s="227"/>
      <c r="L180" s="45"/>
      <c r="M180" s="228" t="s">
        <v>1</v>
      </c>
      <c r="N180" s="229" t="s">
        <v>42</v>
      </c>
      <c r="O180" s="92"/>
      <c r="P180" s="230">
        <f>O180*H180</f>
        <v>0</v>
      </c>
      <c r="Q180" s="230">
        <v>0</v>
      </c>
      <c r="R180" s="230">
        <f>Q180*H180</f>
        <v>0</v>
      </c>
      <c r="S180" s="230">
        <v>0</v>
      </c>
      <c r="T180" s="23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2" t="s">
        <v>146</v>
      </c>
      <c r="AT180" s="232" t="s">
        <v>142</v>
      </c>
      <c r="AU180" s="232" t="s">
        <v>87</v>
      </c>
      <c r="AY180" s="18" t="s">
        <v>140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8" t="s">
        <v>85</v>
      </c>
      <c r="BK180" s="233">
        <f>ROUND(I180*H180,2)</f>
        <v>0</v>
      </c>
      <c r="BL180" s="18" t="s">
        <v>146</v>
      </c>
      <c r="BM180" s="232" t="s">
        <v>694</v>
      </c>
    </row>
    <row r="181" s="13" customFormat="1">
      <c r="A181" s="13"/>
      <c r="B181" s="234"/>
      <c r="C181" s="235"/>
      <c r="D181" s="236" t="s">
        <v>148</v>
      </c>
      <c r="E181" s="237" t="s">
        <v>1</v>
      </c>
      <c r="F181" s="238" t="s">
        <v>695</v>
      </c>
      <c r="G181" s="235"/>
      <c r="H181" s="239">
        <v>6</v>
      </c>
      <c r="I181" s="240"/>
      <c r="J181" s="235"/>
      <c r="K181" s="235"/>
      <c r="L181" s="241"/>
      <c r="M181" s="242"/>
      <c r="N181" s="243"/>
      <c r="O181" s="243"/>
      <c r="P181" s="243"/>
      <c r="Q181" s="243"/>
      <c r="R181" s="243"/>
      <c r="S181" s="243"/>
      <c r="T181" s="24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5" t="s">
        <v>148</v>
      </c>
      <c r="AU181" s="245" t="s">
        <v>87</v>
      </c>
      <c r="AV181" s="13" t="s">
        <v>87</v>
      </c>
      <c r="AW181" s="13" t="s">
        <v>32</v>
      </c>
      <c r="AX181" s="13" t="s">
        <v>85</v>
      </c>
      <c r="AY181" s="245" t="s">
        <v>140</v>
      </c>
    </row>
    <row r="182" s="14" customFormat="1">
      <c r="A182" s="14"/>
      <c r="B182" s="246"/>
      <c r="C182" s="247"/>
      <c r="D182" s="236" t="s">
        <v>148</v>
      </c>
      <c r="E182" s="248" t="s">
        <v>1</v>
      </c>
      <c r="F182" s="249" t="s">
        <v>655</v>
      </c>
      <c r="G182" s="247"/>
      <c r="H182" s="248" t="s">
        <v>1</v>
      </c>
      <c r="I182" s="250"/>
      <c r="J182" s="247"/>
      <c r="K182" s="247"/>
      <c r="L182" s="251"/>
      <c r="M182" s="252"/>
      <c r="N182" s="253"/>
      <c r="O182" s="253"/>
      <c r="P182" s="253"/>
      <c r="Q182" s="253"/>
      <c r="R182" s="253"/>
      <c r="S182" s="253"/>
      <c r="T182" s="25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5" t="s">
        <v>148</v>
      </c>
      <c r="AU182" s="255" t="s">
        <v>87</v>
      </c>
      <c r="AV182" s="14" t="s">
        <v>85</v>
      </c>
      <c r="AW182" s="14" t="s">
        <v>32</v>
      </c>
      <c r="AX182" s="14" t="s">
        <v>77</v>
      </c>
      <c r="AY182" s="255" t="s">
        <v>140</v>
      </c>
    </row>
    <row r="183" s="2" customFormat="1" ht="16.5" customHeight="1">
      <c r="A183" s="39"/>
      <c r="B183" s="40"/>
      <c r="C183" s="278" t="s">
        <v>237</v>
      </c>
      <c r="D183" s="278" t="s">
        <v>189</v>
      </c>
      <c r="E183" s="279" t="s">
        <v>527</v>
      </c>
      <c r="F183" s="280" t="s">
        <v>528</v>
      </c>
      <c r="G183" s="281" t="s">
        <v>192</v>
      </c>
      <c r="H183" s="282">
        <v>12</v>
      </c>
      <c r="I183" s="283"/>
      <c r="J183" s="284">
        <f>ROUND(I183*H183,2)</f>
        <v>0</v>
      </c>
      <c r="K183" s="285"/>
      <c r="L183" s="286"/>
      <c r="M183" s="287" t="s">
        <v>1</v>
      </c>
      <c r="N183" s="288" t="s">
        <v>42</v>
      </c>
      <c r="O183" s="92"/>
      <c r="P183" s="230">
        <f>O183*H183</f>
        <v>0</v>
      </c>
      <c r="Q183" s="230">
        <v>1</v>
      </c>
      <c r="R183" s="230">
        <f>Q183*H183</f>
        <v>12</v>
      </c>
      <c r="S183" s="230">
        <v>0</v>
      </c>
      <c r="T183" s="231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2" t="s">
        <v>188</v>
      </c>
      <c r="AT183" s="232" t="s">
        <v>189</v>
      </c>
      <c r="AU183" s="232" t="s">
        <v>87</v>
      </c>
      <c r="AY183" s="18" t="s">
        <v>140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18" t="s">
        <v>85</v>
      </c>
      <c r="BK183" s="233">
        <f>ROUND(I183*H183,2)</f>
        <v>0</v>
      </c>
      <c r="BL183" s="18" t="s">
        <v>146</v>
      </c>
      <c r="BM183" s="232" t="s">
        <v>696</v>
      </c>
    </row>
    <row r="184" s="13" customFormat="1">
      <c r="A184" s="13"/>
      <c r="B184" s="234"/>
      <c r="C184" s="235"/>
      <c r="D184" s="236" t="s">
        <v>148</v>
      </c>
      <c r="E184" s="235"/>
      <c r="F184" s="238" t="s">
        <v>697</v>
      </c>
      <c r="G184" s="235"/>
      <c r="H184" s="239">
        <v>12</v>
      </c>
      <c r="I184" s="240"/>
      <c r="J184" s="235"/>
      <c r="K184" s="235"/>
      <c r="L184" s="241"/>
      <c r="M184" s="242"/>
      <c r="N184" s="243"/>
      <c r="O184" s="243"/>
      <c r="P184" s="243"/>
      <c r="Q184" s="243"/>
      <c r="R184" s="243"/>
      <c r="S184" s="243"/>
      <c r="T184" s="24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5" t="s">
        <v>148</v>
      </c>
      <c r="AU184" s="245" t="s">
        <v>87</v>
      </c>
      <c r="AV184" s="13" t="s">
        <v>87</v>
      </c>
      <c r="AW184" s="13" t="s">
        <v>4</v>
      </c>
      <c r="AX184" s="13" t="s">
        <v>85</v>
      </c>
      <c r="AY184" s="245" t="s">
        <v>140</v>
      </c>
    </row>
    <row r="185" s="2" customFormat="1" ht="24.15" customHeight="1">
      <c r="A185" s="39"/>
      <c r="B185" s="40"/>
      <c r="C185" s="220" t="s">
        <v>244</v>
      </c>
      <c r="D185" s="220" t="s">
        <v>142</v>
      </c>
      <c r="E185" s="221" t="s">
        <v>541</v>
      </c>
      <c r="F185" s="222" t="s">
        <v>542</v>
      </c>
      <c r="G185" s="223" t="s">
        <v>162</v>
      </c>
      <c r="H185" s="224">
        <v>151</v>
      </c>
      <c r="I185" s="225"/>
      <c r="J185" s="226">
        <f>ROUND(I185*H185,2)</f>
        <v>0</v>
      </c>
      <c r="K185" s="227"/>
      <c r="L185" s="45"/>
      <c r="M185" s="228" t="s">
        <v>1</v>
      </c>
      <c r="N185" s="229" t="s">
        <v>42</v>
      </c>
      <c r="O185" s="92"/>
      <c r="P185" s="230">
        <f>O185*H185</f>
        <v>0</v>
      </c>
      <c r="Q185" s="230">
        <v>0</v>
      </c>
      <c r="R185" s="230">
        <f>Q185*H185</f>
        <v>0</v>
      </c>
      <c r="S185" s="230">
        <v>0</v>
      </c>
      <c r="T185" s="231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2" t="s">
        <v>146</v>
      </c>
      <c r="AT185" s="232" t="s">
        <v>142</v>
      </c>
      <c r="AU185" s="232" t="s">
        <v>87</v>
      </c>
      <c r="AY185" s="18" t="s">
        <v>140</v>
      </c>
      <c r="BE185" s="233">
        <f>IF(N185="základní",J185,0)</f>
        <v>0</v>
      </c>
      <c r="BF185" s="233">
        <f>IF(N185="snížená",J185,0)</f>
        <v>0</v>
      </c>
      <c r="BG185" s="233">
        <f>IF(N185="zákl. přenesená",J185,0)</f>
        <v>0</v>
      </c>
      <c r="BH185" s="233">
        <f>IF(N185="sníž. přenesená",J185,0)</f>
        <v>0</v>
      </c>
      <c r="BI185" s="233">
        <f>IF(N185="nulová",J185,0)</f>
        <v>0</v>
      </c>
      <c r="BJ185" s="18" t="s">
        <v>85</v>
      </c>
      <c r="BK185" s="233">
        <f>ROUND(I185*H185,2)</f>
        <v>0</v>
      </c>
      <c r="BL185" s="18" t="s">
        <v>146</v>
      </c>
      <c r="BM185" s="232" t="s">
        <v>698</v>
      </c>
    </row>
    <row r="186" s="13" customFormat="1">
      <c r="A186" s="13"/>
      <c r="B186" s="234"/>
      <c r="C186" s="235"/>
      <c r="D186" s="236" t="s">
        <v>148</v>
      </c>
      <c r="E186" s="237" t="s">
        <v>1</v>
      </c>
      <c r="F186" s="238" t="s">
        <v>699</v>
      </c>
      <c r="G186" s="235"/>
      <c r="H186" s="239">
        <v>151</v>
      </c>
      <c r="I186" s="240"/>
      <c r="J186" s="235"/>
      <c r="K186" s="235"/>
      <c r="L186" s="241"/>
      <c r="M186" s="242"/>
      <c r="N186" s="243"/>
      <c r="O186" s="243"/>
      <c r="P186" s="243"/>
      <c r="Q186" s="243"/>
      <c r="R186" s="243"/>
      <c r="S186" s="243"/>
      <c r="T186" s="24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5" t="s">
        <v>148</v>
      </c>
      <c r="AU186" s="245" t="s">
        <v>87</v>
      </c>
      <c r="AV186" s="13" t="s">
        <v>87</v>
      </c>
      <c r="AW186" s="13" t="s">
        <v>32</v>
      </c>
      <c r="AX186" s="13" t="s">
        <v>85</v>
      </c>
      <c r="AY186" s="245" t="s">
        <v>140</v>
      </c>
    </row>
    <row r="187" s="14" customFormat="1">
      <c r="A187" s="14"/>
      <c r="B187" s="246"/>
      <c r="C187" s="247"/>
      <c r="D187" s="236" t="s">
        <v>148</v>
      </c>
      <c r="E187" s="248" t="s">
        <v>1</v>
      </c>
      <c r="F187" s="249" t="s">
        <v>655</v>
      </c>
      <c r="G187" s="247"/>
      <c r="H187" s="248" t="s">
        <v>1</v>
      </c>
      <c r="I187" s="250"/>
      <c r="J187" s="247"/>
      <c r="K187" s="247"/>
      <c r="L187" s="251"/>
      <c r="M187" s="252"/>
      <c r="N187" s="253"/>
      <c r="O187" s="253"/>
      <c r="P187" s="253"/>
      <c r="Q187" s="253"/>
      <c r="R187" s="253"/>
      <c r="S187" s="253"/>
      <c r="T187" s="25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5" t="s">
        <v>148</v>
      </c>
      <c r="AU187" s="255" t="s">
        <v>87</v>
      </c>
      <c r="AV187" s="14" t="s">
        <v>85</v>
      </c>
      <c r="AW187" s="14" t="s">
        <v>32</v>
      </c>
      <c r="AX187" s="14" t="s">
        <v>77</v>
      </c>
      <c r="AY187" s="255" t="s">
        <v>140</v>
      </c>
    </row>
    <row r="188" s="2" customFormat="1" ht="16.5" customHeight="1">
      <c r="A188" s="39"/>
      <c r="B188" s="40"/>
      <c r="C188" s="278" t="s">
        <v>248</v>
      </c>
      <c r="D188" s="278" t="s">
        <v>189</v>
      </c>
      <c r="E188" s="279" t="s">
        <v>545</v>
      </c>
      <c r="F188" s="280" t="s">
        <v>546</v>
      </c>
      <c r="G188" s="281" t="s">
        <v>192</v>
      </c>
      <c r="H188" s="282">
        <v>302</v>
      </c>
      <c r="I188" s="283"/>
      <c r="J188" s="284">
        <f>ROUND(I188*H188,2)</f>
        <v>0</v>
      </c>
      <c r="K188" s="285"/>
      <c r="L188" s="286"/>
      <c r="M188" s="287" t="s">
        <v>1</v>
      </c>
      <c r="N188" s="288" t="s">
        <v>42</v>
      </c>
      <c r="O188" s="92"/>
      <c r="P188" s="230">
        <f>O188*H188</f>
        <v>0</v>
      </c>
      <c r="Q188" s="230">
        <v>1</v>
      </c>
      <c r="R188" s="230">
        <f>Q188*H188</f>
        <v>302</v>
      </c>
      <c r="S188" s="230">
        <v>0</v>
      </c>
      <c r="T188" s="23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2" t="s">
        <v>188</v>
      </c>
      <c r="AT188" s="232" t="s">
        <v>189</v>
      </c>
      <c r="AU188" s="232" t="s">
        <v>87</v>
      </c>
      <c r="AY188" s="18" t="s">
        <v>140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8" t="s">
        <v>85</v>
      </c>
      <c r="BK188" s="233">
        <f>ROUND(I188*H188,2)</f>
        <v>0</v>
      </c>
      <c r="BL188" s="18" t="s">
        <v>146</v>
      </c>
      <c r="BM188" s="232" t="s">
        <v>700</v>
      </c>
    </row>
    <row r="189" s="13" customFormat="1">
      <c r="A189" s="13"/>
      <c r="B189" s="234"/>
      <c r="C189" s="235"/>
      <c r="D189" s="236" t="s">
        <v>148</v>
      </c>
      <c r="E189" s="235"/>
      <c r="F189" s="238" t="s">
        <v>701</v>
      </c>
      <c r="G189" s="235"/>
      <c r="H189" s="239">
        <v>302</v>
      </c>
      <c r="I189" s="240"/>
      <c r="J189" s="235"/>
      <c r="K189" s="235"/>
      <c r="L189" s="241"/>
      <c r="M189" s="242"/>
      <c r="N189" s="243"/>
      <c r="O189" s="243"/>
      <c r="P189" s="243"/>
      <c r="Q189" s="243"/>
      <c r="R189" s="243"/>
      <c r="S189" s="243"/>
      <c r="T189" s="24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5" t="s">
        <v>148</v>
      </c>
      <c r="AU189" s="245" t="s">
        <v>87</v>
      </c>
      <c r="AV189" s="13" t="s">
        <v>87</v>
      </c>
      <c r="AW189" s="13" t="s">
        <v>4</v>
      </c>
      <c r="AX189" s="13" t="s">
        <v>85</v>
      </c>
      <c r="AY189" s="245" t="s">
        <v>140</v>
      </c>
    </row>
    <row r="190" s="2" customFormat="1" ht="37.8" customHeight="1">
      <c r="A190" s="39"/>
      <c r="B190" s="40"/>
      <c r="C190" s="220" t="s">
        <v>252</v>
      </c>
      <c r="D190" s="220" t="s">
        <v>142</v>
      </c>
      <c r="E190" s="221" t="s">
        <v>224</v>
      </c>
      <c r="F190" s="222" t="s">
        <v>225</v>
      </c>
      <c r="G190" s="223" t="s">
        <v>145</v>
      </c>
      <c r="H190" s="224">
        <v>1615</v>
      </c>
      <c r="I190" s="225"/>
      <c r="J190" s="226">
        <f>ROUND(I190*H190,2)</f>
        <v>0</v>
      </c>
      <c r="K190" s="227"/>
      <c r="L190" s="45"/>
      <c r="M190" s="228" t="s">
        <v>1</v>
      </c>
      <c r="N190" s="229" t="s">
        <v>42</v>
      </c>
      <c r="O190" s="92"/>
      <c r="P190" s="230">
        <f>O190*H190</f>
        <v>0</v>
      </c>
      <c r="Q190" s="230">
        <v>0</v>
      </c>
      <c r="R190" s="230">
        <f>Q190*H190</f>
        <v>0</v>
      </c>
      <c r="S190" s="230">
        <v>0</v>
      </c>
      <c r="T190" s="231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2" t="s">
        <v>146</v>
      </c>
      <c r="AT190" s="232" t="s">
        <v>142</v>
      </c>
      <c r="AU190" s="232" t="s">
        <v>87</v>
      </c>
      <c r="AY190" s="18" t="s">
        <v>140</v>
      </c>
      <c r="BE190" s="233">
        <f>IF(N190="základní",J190,0)</f>
        <v>0</v>
      </c>
      <c r="BF190" s="233">
        <f>IF(N190="snížená",J190,0)</f>
        <v>0</v>
      </c>
      <c r="BG190" s="233">
        <f>IF(N190="zákl. přenesená",J190,0)</f>
        <v>0</v>
      </c>
      <c r="BH190" s="233">
        <f>IF(N190="sníž. přenesená",J190,0)</f>
        <v>0</v>
      </c>
      <c r="BI190" s="233">
        <f>IF(N190="nulová",J190,0)</f>
        <v>0</v>
      </c>
      <c r="BJ190" s="18" t="s">
        <v>85</v>
      </c>
      <c r="BK190" s="233">
        <f>ROUND(I190*H190,2)</f>
        <v>0</v>
      </c>
      <c r="BL190" s="18" t="s">
        <v>146</v>
      </c>
      <c r="BM190" s="232" t="s">
        <v>702</v>
      </c>
    </row>
    <row r="191" s="13" customFormat="1">
      <c r="A191" s="13"/>
      <c r="B191" s="234"/>
      <c r="C191" s="235"/>
      <c r="D191" s="236" t="s">
        <v>148</v>
      </c>
      <c r="E191" s="237" t="s">
        <v>1</v>
      </c>
      <c r="F191" s="238" t="s">
        <v>703</v>
      </c>
      <c r="G191" s="235"/>
      <c r="H191" s="239">
        <v>1615</v>
      </c>
      <c r="I191" s="240"/>
      <c r="J191" s="235"/>
      <c r="K191" s="235"/>
      <c r="L191" s="241"/>
      <c r="M191" s="242"/>
      <c r="N191" s="243"/>
      <c r="O191" s="243"/>
      <c r="P191" s="243"/>
      <c r="Q191" s="243"/>
      <c r="R191" s="243"/>
      <c r="S191" s="243"/>
      <c r="T191" s="24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5" t="s">
        <v>148</v>
      </c>
      <c r="AU191" s="245" t="s">
        <v>87</v>
      </c>
      <c r="AV191" s="13" t="s">
        <v>87</v>
      </c>
      <c r="AW191" s="13" t="s">
        <v>32</v>
      </c>
      <c r="AX191" s="13" t="s">
        <v>85</v>
      </c>
      <c r="AY191" s="245" t="s">
        <v>140</v>
      </c>
    </row>
    <row r="192" s="2" customFormat="1" ht="24.15" customHeight="1">
      <c r="A192" s="39"/>
      <c r="B192" s="40"/>
      <c r="C192" s="220" t="s">
        <v>7</v>
      </c>
      <c r="D192" s="220" t="s">
        <v>142</v>
      </c>
      <c r="E192" s="221" t="s">
        <v>228</v>
      </c>
      <c r="F192" s="222" t="s">
        <v>229</v>
      </c>
      <c r="G192" s="223" t="s">
        <v>145</v>
      </c>
      <c r="H192" s="224">
        <v>1615</v>
      </c>
      <c r="I192" s="225"/>
      <c r="J192" s="226">
        <f>ROUND(I192*H192,2)</f>
        <v>0</v>
      </c>
      <c r="K192" s="227"/>
      <c r="L192" s="45"/>
      <c r="M192" s="228" t="s">
        <v>1</v>
      </c>
      <c r="N192" s="229" t="s">
        <v>42</v>
      </c>
      <c r="O192" s="92"/>
      <c r="P192" s="230">
        <f>O192*H192</f>
        <v>0</v>
      </c>
      <c r="Q192" s="230">
        <v>0</v>
      </c>
      <c r="R192" s="230">
        <f>Q192*H192</f>
        <v>0</v>
      </c>
      <c r="S192" s="230">
        <v>0</v>
      </c>
      <c r="T192" s="23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2" t="s">
        <v>146</v>
      </c>
      <c r="AT192" s="232" t="s">
        <v>142</v>
      </c>
      <c r="AU192" s="232" t="s">
        <v>87</v>
      </c>
      <c r="AY192" s="18" t="s">
        <v>140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18" t="s">
        <v>85</v>
      </c>
      <c r="BK192" s="233">
        <f>ROUND(I192*H192,2)</f>
        <v>0</v>
      </c>
      <c r="BL192" s="18" t="s">
        <v>146</v>
      </c>
      <c r="BM192" s="232" t="s">
        <v>704</v>
      </c>
    </row>
    <row r="193" s="2" customFormat="1" ht="16.5" customHeight="1">
      <c r="A193" s="39"/>
      <c r="B193" s="40"/>
      <c r="C193" s="278" t="s">
        <v>260</v>
      </c>
      <c r="D193" s="278" t="s">
        <v>189</v>
      </c>
      <c r="E193" s="279" t="s">
        <v>232</v>
      </c>
      <c r="F193" s="280" t="s">
        <v>233</v>
      </c>
      <c r="G193" s="281" t="s">
        <v>234</v>
      </c>
      <c r="H193" s="282">
        <v>64.599999999999994</v>
      </c>
      <c r="I193" s="283"/>
      <c r="J193" s="284">
        <f>ROUND(I193*H193,2)</f>
        <v>0</v>
      </c>
      <c r="K193" s="285"/>
      <c r="L193" s="286"/>
      <c r="M193" s="287" t="s">
        <v>1</v>
      </c>
      <c r="N193" s="288" t="s">
        <v>42</v>
      </c>
      <c r="O193" s="92"/>
      <c r="P193" s="230">
        <f>O193*H193</f>
        <v>0</v>
      </c>
      <c r="Q193" s="230">
        <v>0.001</v>
      </c>
      <c r="R193" s="230">
        <f>Q193*H193</f>
        <v>0.064599999999999991</v>
      </c>
      <c r="S193" s="230">
        <v>0</v>
      </c>
      <c r="T193" s="231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2" t="s">
        <v>188</v>
      </c>
      <c r="AT193" s="232" t="s">
        <v>189</v>
      </c>
      <c r="AU193" s="232" t="s">
        <v>87</v>
      </c>
      <c r="AY193" s="18" t="s">
        <v>140</v>
      </c>
      <c r="BE193" s="233">
        <f>IF(N193="základní",J193,0)</f>
        <v>0</v>
      </c>
      <c r="BF193" s="233">
        <f>IF(N193="snížená",J193,0)</f>
        <v>0</v>
      </c>
      <c r="BG193" s="233">
        <f>IF(N193="zákl. přenesená",J193,0)</f>
        <v>0</v>
      </c>
      <c r="BH193" s="233">
        <f>IF(N193="sníž. přenesená",J193,0)</f>
        <v>0</v>
      </c>
      <c r="BI193" s="233">
        <f>IF(N193="nulová",J193,0)</f>
        <v>0</v>
      </c>
      <c r="BJ193" s="18" t="s">
        <v>85</v>
      </c>
      <c r="BK193" s="233">
        <f>ROUND(I193*H193,2)</f>
        <v>0</v>
      </c>
      <c r="BL193" s="18" t="s">
        <v>146</v>
      </c>
      <c r="BM193" s="232" t="s">
        <v>705</v>
      </c>
    </row>
    <row r="194" s="13" customFormat="1">
      <c r="A194" s="13"/>
      <c r="B194" s="234"/>
      <c r="C194" s="235"/>
      <c r="D194" s="236" t="s">
        <v>148</v>
      </c>
      <c r="E194" s="235"/>
      <c r="F194" s="238" t="s">
        <v>706</v>
      </c>
      <c r="G194" s="235"/>
      <c r="H194" s="239">
        <v>64.599999999999994</v>
      </c>
      <c r="I194" s="240"/>
      <c r="J194" s="235"/>
      <c r="K194" s="235"/>
      <c r="L194" s="241"/>
      <c r="M194" s="242"/>
      <c r="N194" s="243"/>
      <c r="O194" s="243"/>
      <c r="P194" s="243"/>
      <c r="Q194" s="243"/>
      <c r="R194" s="243"/>
      <c r="S194" s="243"/>
      <c r="T194" s="24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5" t="s">
        <v>148</v>
      </c>
      <c r="AU194" s="245" t="s">
        <v>87</v>
      </c>
      <c r="AV194" s="13" t="s">
        <v>87</v>
      </c>
      <c r="AW194" s="13" t="s">
        <v>4</v>
      </c>
      <c r="AX194" s="13" t="s">
        <v>85</v>
      </c>
      <c r="AY194" s="245" t="s">
        <v>140</v>
      </c>
    </row>
    <row r="195" s="2" customFormat="1" ht="24.15" customHeight="1">
      <c r="A195" s="39"/>
      <c r="B195" s="40"/>
      <c r="C195" s="220" t="s">
        <v>265</v>
      </c>
      <c r="D195" s="220" t="s">
        <v>142</v>
      </c>
      <c r="E195" s="221" t="s">
        <v>238</v>
      </c>
      <c r="F195" s="222" t="s">
        <v>239</v>
      </c>
      <c r="G195" s="223" t="s">
        <v>145</v>
      </c>
      <c r="H195" s="224">
        <v>7768.1499999999996</v>
      </c>
      <c r="I195" s="225"/>
      <c r="J195" s="226">
        <f>ROUND(I195*H195,2)</f>
        <v>0</v>
      </c>
      <c r="K195" s="227"/>
      <c r="L195" s="45"/>
      <c r="M195" s="228" t="s">
        <v>1</v>
      </c>
      <c r="N195" s="229" t="s">
        <v>42</v>
      </c>
      <c r="O195" s="92"/>
      <c r="P195" s="230">
        <f>O195*H195</f>
        <v>0</v>
      </c>
      <c r="Q195" s="230">
        <v>0</v>
      </c>
      <c r="R195" s="230">
        <f>Q195*H195</f>
        <v>0</v>
      </c>
      <c r="S195" s="230">
        <v>0</v>
      </c>
      <c r="T195" s="231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2" t="s">
        <v>146</v>
      </c>
      <c r="AT195" s="232" t="s">
        <v>142</v>
      </c>
      <c r="AU195" s="232" t="s">
        <v>87</v>
      </c>
      <c r="AY195" s="18" t="s">
        <v>140</v>
      </c>
      <c r="BE195" s="233">
        <f>IF(N195="základní",J195,0)</f>
        <v>0</v>
      </c>
      <c r="BF195" s="233">
        <f>IF(N195="snížená",J195,0)</f>
        <v>0</v>
      </c>
      <c r="BG195" s="233">
        <f>IF(N195="zákl. přenesená",J195,0)</f>
        <v>0</v>
      </c>
      <c r="BH195" s="233">
        <f>IF(N195="sníž. přenesená",J195,0)</f>
        <v>0</v>
      </c>
      <c r="BI195" s="233">
        <f>IF(N195="nulová",J195,0)</f>
        <v>0</v>
      </c>
      <c r="BJ195" s="18" t="s">
        <v>85</v>
      </c>
      <c r="BK195" s="233">
        <f>ROUND(I195*H195,2)</f>
        <v>0</v>
      </c>
      <c r="BL195" s="18" t="s">
        <v>146</v>
      </c>
      <c r="BM195" s="232" t="s">
        <v>707</v>
      </c>
    </row>
    <row r="196" s="13" customFormat="1">
      <c r="A196" s="13"/>
      <c r="B196" s="234"/>
      <c r="C196" s="235"/>
      <c r="D196" s="236" t="s">
        <v>148</v>
      </c>
      <c r="E196" s="237" t="s">
        <v>1</v>
      </c>
      <c r="F196" s="238" t="s">
        <v>708</v>
      </c>
      <c r="G196" s="235"/>
      <c r="H196" s="239">
        <v>2216.3000000000002</v>
      </c>
      <c r="I196" s="240"/>
      <c r="J196" s="235"/>
      <c r="K196" s="235"/>
      <c r="L196" s="241"/>
      <c r="M196" s="242"/>
      <c r="N196" s="243"/>
      <c r="O196" s="243"/>
      <c r="P196" s="243"/>
      <c r="Q196" s="243"/>
      <c r="R196" s="243"/>
      <c r="S196" s="243"/>
      <c r="T196" s="24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5" t="s">
        <v>148</v>
      </c>
      <c r="AU196" s="245" t="s">
        <v>87</v>
      </c>
      <c r="AV196" s="13" t="s">
        <v>87</v>
      </c>
      <c r="AW196" s="13" t="s">
        <v>32</v>
      </c>
      <c r="AX196" s="13" t="s">
        <v>77</v>
      </c>
      <c r="AY196" s="245" t="s">
        <v>140</v>
      </c>
    </row>
    <row r="197" s="15" customFormat="1">
      <c r="A197" s="15"/>
      <c r="B197" s="256"/>
      <c r="C197" s="257"/>
      <c r="D197" s="236" t="s">
        <v>148</v>
      </c>
      <c r="E197" s="258" t="s">
        <v>1</v>
      </c>
      <c r="F197" s="259" t="s">
        <v>166</v>
      </c>
      <c r="G197" s="257"/>
      <c r="H197" s="260">
        <v>2216.3000000000002</v>
      </c>
      <c r="I197" s="261"/>
      <c r="J197" s="257"/>
      <c r="K197" s="257"/>
      <c r="L197" s="262"/>
      <c r="M197" s="263"/>
      <c r="N197" s="264"/>
      <c r="O197" s="264"/>
      <c r="P197" s="264"/>
      <c r="Q197" s="264"/>
      <c r="R197" s="264"/>
      <c r="S197" s="264"/>
      <c r="T197" s="26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6" t="s">
        <v>148</v>
      </c>
      <c r="AU197" s="266" t="s">
        <v>87</v>
      </c>
      <c r="AV197" s="15" t="s">
        <v>155</v>
      </c>
      <c r="AW197" s="15" t="s">
        <v>32</v>
      </c>
      <c r="AX197" s="15" t="s">
        <v>77</v>
      </c>
      <c r="AY197" s="266" t="s">
        <v>140</v>
      </c>
    </row>
    <row r="198" s="14" customFormat="1">
      <c r="A198" s="14"/>
      <c r="B198" s="246"/>
      <c r="C198" s="247"/>
      <c r="D198" s="236" t="s">
        <v>148</v>
      </c>
      <c r="E198" s="248" t="s">
        <v>1</v>
      </c>
      <c r="F198" s="249" t="s">
        <v>164</v>
      </c>
      <c r="G198" s="247"/>
      <c r="H198" s="248" t="s">
        <v>1</v>
      </c>
      <c r="I198" s="250"/>
      <c r="J198" s="247"/>
      <c r="K198" s="247"/>
      <c r="L198" s="251"/>
      <c r="M198" s="252"/>
      <c r="N198" s="253"/>
      <c r="O198" s="253"/>
      <c r="P198" s="253"/>
      <c r="Q198" s="253"/>
      <c r="R198" s="253"/>
      <c r="S198" s="253"/>
      <c r="T198" s="25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5" t="s">
        <v>148</v>
      </c>
      <c r="AU198" s="255" t="s">
        <v>87</v>
      </c>
      <c r="AV198" s="14" t="s">
        <v>85</v>
      </c>
      <c r="AW198" s="14" t="s">
        <v>32</v>
      </c>
      <c r="AX198" s="14" t="s">
        <v>77</v>
      </c>
      <c r="AY198" s="255" t="s">
        <v>140</v>
      </c>
    </row>
    <row r="199" s="13" customFormat="1">
      <c r="A199" s="13"/>
      <c r="B199" s="234"/>
      <c r="C199" s="235"/>
      <c r="D199" s="236" t="s">
        <v>148</v>
      </c>
      <c r="E199" s="237" t="s">
        <v>1</v>
      </c>
      <c r="F199" s="238" t="s">
        <v>709</v>
      </c>
      <c r="G199" s="235"/>
      <c r="H199" s="239">
        <v>5551.8500000000004</v>
      </c>
      <c r="I199" s="240"/>
      <c r="J199" s="235"/>
      <c r="K199" s="235"/>
      <c r="L199" s="241"/>
      <c r="M199" s="242"/>
      <c r="N199" s="243"/>
      <c r="O199" s="243"/>
      <c r="P199" s="243"/>
      <c r="Q199" s="243"/>
      <c r="R199" s="243"/>
      <c r="S199" s="243"/>
      <c r="T199" s="24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5" t="s">
        <v>148</v>
      </c>
      <c r="AU199" s="245" t="s">
        <v>87</v>
      </c>
      <c r="AV199" s="13" t="s">
        <v>87</v>
      </c>
      <c r="AW199" s="13" t="s">
        <v>32</v>
      </c>
      <c r="AX199" s="13" t="s">
        <v>77</v>
      </c>
      <c r="AY199" s="245" t="s">
        <v>140</v>
      </c>
    </row>
    <row r="200" s="15" customFormat="1">
      <c r="A200" s="15"/>
      <c r="B200" s="256"/>
      <c r="C200" s="257"/>
      <c r="D200" s="236" t="s">
        <v>148</v>
      </c>
      <c r="E200" s="258" t="s">
        <v>1</v>
      </c>
      <c r="F200" s="259" t="s">
        <v>166</v>
      </c>
      <c r="G200" s="257"/>
      <c r="H200" s="260">
        <v>5551.8500000000004</v>
      </c>
      <c r="I200" s="261"/>
      <c r="J200" s="257"/>
      <c r="K200" s="257"/>
      <c r="L200" s="262"/>
      <c r="M200" s="263"/>
      <c r="N200" s="264"/>
      <c r="O200" s="264"/>
      <c r="P200" s="264"/>
      <c r="Q200" s="264"/>
      <c r="R200" s="264"/>
      <c r="S200" s="264"/>
      <c r="T200" s="26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6" t="s">
        <v>148</v>
      </c>
      <c r="AU200" s="266" t="s">
        <v>87</v>
      </c>
      <c r="AV200" s="15" t="s">
        <v>155</v>
      </c>
      <c r="AW200" s="15" t="s">
        <v>32</v>
      </c>
      <c r="AX200" s="15" t="s">
        <v>77</v>
      </c>
      <c r="AY200" s="266" t="s">
        <v>140</v>
      </c>
    </row>
    <row r="201" s="16" customFormat="1">
      <c r="A201" s="16"/>
      <c r="B201" s="267"/>
      <c r="C201" s="268"/>
      <c r="D201" s="236" t="s">
        <v>148</v>
      </c>
      <c r="E201" s="269" t="s">
        <v>1</v>
      </c>
      <c r="F201" s="270" t="s">
        <v>171</v>
      </c>
      <c r="G201" s="268"/>
      <c r="H201" s="271">
        <v>7768.1500000000005</v>
      </c>
      <c r="I201" s="272"/>
      <c r="J201" s="268"/>
      <c r="K201" s="268"/>
      <c r="L201" s="273"/>
      <c r="M201" s="274"/>
      <c r="N201" s="275"/>
      <c r="O201" s="275"/>
      <c r="P201" s="275"/>
      <c r="Q201" s="275"/>
      <c r="R201" s="275"/>
      <c r="S201" s="275"/>
      <c r="T201" s="276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T201" s="277" t="s">
        <v>148</v>
      </c>
      <c r="AU201" s="277" t="s">
        <v>87</v>
      </c>
      <c r="AV201" s="16" t="s">
        <v>146</v>
      </c>
      <c r="AW201" s="16" t="s">
        <v>32</v>
      </c>
      <c r="AX201" s="16" t="s">
        <v>85</v>
      </c>
      <c r="AY201" s="277" t="s">
        <v>140</v>
      </c>
    </row>
    <row r="202" s="14" customFormat="1">
      <c r="A202" s="14"/>
      <c r="B202" s="246"/>
      <c r="C202" s="247"/>
      <c r="D202" s="236" t="s">
        <v>148</v>
      </c>
      <c r="E202" s="248" t="s">
        <v>1</v>
      </c>
      <c r="F202" s="249" t="s">
        <v>655</v>
      </c>
      <c r="G202" s="247"/>
      <c r="H202" s="248" t="s">
        <v>1</v>
      </c>
      <c r="I202" s="250"/>
      <c r="J202" s="247"/>
      <c r="K202" s="247"/>
      <c r="L202" s="251"/>
      <c r="M202" s="252"/>
      <c r="N202" s="253"/>
      <c r="O202" s="253"/>
      <c r="P202" s="253"/>
      <c r="Q202" s="253"/>
      <c r="R202" s="253"/>
      <c r="S202" s="253"/>
      <c r="T202" s="25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5" t="s">
        <v>148</v>
      </c>
      <c r="AU202" s="255" t="s">
        <v>87</v>
      </c>
      <c r="AV202" s="14" t="s">
        <v>85</v>
      </c>
      <c r="AW202" s="14" t="s">
        <v>32</v>
      </c>
      <c r="AX202" s="14" t="s">
        <v>77</v>
      </c>
      <c r="AY202" s="255" t="s">
        <v>140</v>
      </c>
    </row>
    <row r="203" s="2" customFormat="1" ht="24.15" customHeight="1">
      <c r="A203" s="39"/>
      <c r="B203" s="40"/>
      <c r="C203" s="220" t="s">
        <v>270</v>
      </c>
      <c r="D203" s="220" t="s">
        <v>142</v>
      </c>
      <c r="E203" s="221" t="s">
        <v>245</v>
      </c>
      <c r="F203" s="222" t="s">
        <v>246</v>
      </c>
      <c r="G203" s="223" t="s">
        <v>145</v>
      </c>
      <c r="H203" s="224">
        <v>1615</v>
      </c>
      <c r="I203" s="225"/>
      <c r="J203" s="226">
        <f>ROUND(I203*H203,2)</f>
        <v>0</v>
      </c>
      <c r="K203" s="227"/>
      <c r="L203" s="45"/>
      <c r="M203" s="228" t="s">
        <v>1</v>
      </c>
      <c r="N203" s="229" t="s">
        <v>42</v>
      </c>
      <c r="O203" s="92"/>
      <c r="P203" s="230">
        <f>O203*H203</f>
        <v>0</v>
      </c>
      <c r="Q203" s="230">
        <v>0</v>
      </c>
      <c r="R203" s="230">
        <f>Q203*H203</f>
        <v>0</v>
      </c>
      <c r="S203" s="230">
        <v>0</v>
      </c>
      <c r="T203" s="231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2" t="s">
        <v>146</v>
      </c>
      <c r="AT203" s="232" t="s">
        <v>142</v>
      </c>
      <c r="AU203" s="232" t="s">
        <v>87</v>
      </c>
      <c r="AY203" s="18" t="s">
        <v>140</v>
      </c>
      <c r="BE203" s="233">
        <f>IF(N203="základní",J203,0)</f>
        <v>0</v>
      </c>
      <c r="BF203" s="233">
        <f>IF(N203="snížená",J203,0)</f>
        <v>0</v>
      </c>
      <c r="BG203" s="233">
        <f>IF(N203="zákl. přenesená",J203,0)</f>
        <v>0</v>
      </c>
      <c r="BH203" s="233">
        <f>IF(N203="sníž. přenesená",J203,0)</f>
        <v>0</v>
      </c>
      <c r="BI203" s="233">
        <f>IF(N203="nulová",J203,0)</f>
        <v>0</v>
      </c>
      <c r="BJ203" s="18" t="s">
        <v>85</v>
      </c>
      <c r="BK203" s="233">
        <f>ROUND(I203*H203,2)</f>
        <v>0</v>
      </c>
      <c r="BL203" s="18" t="s">
        <v>146</v>
      </c>
      <c r="BM203" s="232" t="s">
        <v>710</v>
      </c>
    </row>
    <row r="204" s="2" customFormat="1" ht="16.5" customHeight="1">
      <c r="A204" s="39"/>
      <c r="B204" s="40"/>
      <c r="C204" s="220" t="s">
        <v>276</v>
      </c>
      <c r="D204" s="220" t="s">
        <v>142</v>
      </c>
      <c r="E204" s="221" t="s">
        <v>249</v>
      </c>
      <c r="F204" s="222" t="s">
        <v>250</v>
      </c>
      <c r="G204" s="223" t="s">
        <v>145</v>
      </c>
      <c r="H204" s="224">
        <v>1615</v>
      </c>
      <c r="I204" s="225"/>
      <c r="J204" s="226">
        <f>ROUND(I204*H204,2)</f>
        <v>0</v>
      </c>
      <c r="K204" s="227"/>
      <c r="L204" s="45"/>
      <c r="M204" s="228" t="s">
        <v>1</v>
      </c>
      <c r="N204" s="229" t="s">
        <v>42</v>
      </c>
      <c r="O204" s="92"/>
      <c r="P204" s="230">
        <f>O204*H204</f>
        <v>0</v>
      </c>
      <c r="Q204" s="230">
        <v>0</v>
      </c>
      <c r="R204" s="230">
        <f>Q204*H204</f>
        <v>0</v>
      </c>
      <c r="S204" s="230">
        <v>0</v>
      </c>
      <c r="T204" s="231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2" t="s">
        <v>146</v>
      </c>
      <c r="AT204" s="232" t="s">
        <v>142</v>
      </c>
      <c r="AU204" s="232" t="s">
        <v>87</v>
      </c>
      <c r="AY204" s="18" t="s">
        <v>140</v>
      </c>
      <c r="BE204" s="233">
        <f>IF(N204="základní",J204,0)</f>
        <v>0</v>
      </c>
      <c r="BF204" s="233">
        <f>IF(N204="snížená",J204,0)</f>
        <v>0</v>
      </c>
      <c r="BG204" s="233">
        <f>IF(N204="zákl. přenesená",J204,0)</f>
        <v>0</v>
      </c>
      <c r="BH204" s="233">
        <f>IF(N204="sníž. přenesená",J204,0)</f>
        <v>0</v>
      </c>
      <c r="BI204" s="233">
        <f>IF(N204="nulová",J204,0)</f>
        <v>0</v>
      </c>
      <c r="BJ204" s="18" t="s">
        <v>85</v>
      </c>
      <c r="BK204" s="233">
        <f>ROUND(I204*H204,2)</f>
        <v>0</v>
      </c>
      <c r="BL204" s="18" t="s">
        <v>146</v>
      </c>
      <c r="BM204" s="232" t="s">
        <v>711</v>
      </c>
    </row>
    <row r="205" s="2" customFormat="1" ht="33" customHeight="1">
      <c r="A205" s="39"/>
      <c r="B205" s="40"/>
      <c r="C205" s="220" t="s">
        <v>282</v>
      </c>
      <c r="D205" s="220" t="s">
        <v>142</v>
      </c>
      <c r="E205" s="221" t="s">
        <v>253</v>
      </c>
      <c r="F205" s="222" t="s">
        <v>254</v>
      </c>
      <c r="G205" s="223" t="s">
        <v>145</v>
      </c>
      <c r="H205" s="224">
        <v>1615</v>
      </c>
      <c r="I205" s="225"/>
      <c r="J205" s="226">
        <f>ROUND(I205*H205,2)</f>
        <v>0</v>
      </c>
      <c r="K205" s="227"/>
      <c r="L205" s="45"/>
      <c r="M205" s="228" t="s">
        <v>1</v>
      </c>
      <c r="N205" s="229" t="s">
        <v>42</v>
      </c>
      <c r="O205" s="92"/>
      <c r="P205" s="230">
        <f>O205*H205</f>
        <v>0</v>
      </c>
      <c r="Q205" s="230">
        <v>0</v>
      </c>
      <c r="R205" s="230">
        <f>Q205*H205</f>
        <v>0</v>
      </c>
      <c r="S205" s="230">
        <v>0</v>
      </c>
      <c r="T205" s="231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2" t="s">
        <v>146</v>
      </c>
      <c r="AT205" s="232" t="s">
        <v>142</v>
      </c>
      <c r="AU205" s="232" t="s">
        <v>87</v>
      </c>
      <c r="AY205" s="18" t="s">
        <v>140</v>
      </c>
      <c r="BE205" s="233">
        <f>IF(N205="základní",J205,0)</f>
        <v>0</v>
      </c>
      <c r="BF205" s="233">
        <f>IF(N205="snížená",J205,0)</f>
        <v>0</v>
      </c>
      <c r="BG205" s="233">
        <f>IF(N205="zákl. přenesená",J205,0)</f>
        <v>0</v>
      </c>
      <c r="BH205" s="233">
        <f>IF(N205="sníž. přenesená",J205,0)</f>
        <v>0</v>
      </c>
      <c r="BI205" s="233">
        <f>IF(N205="nulová",J205,0)</f>
        <v>0</v>
      </c>
      <c r="BJ205" s="18" t="s">
        <v>85</v>
      </c>
      <c r="BK205" s="233">
        <f>ROUND(I205*H205,2)</f>
        <v>0</v>
      </c>
      <c r="BL205" s="18" t="s">
        <v>146</v>
      </c>
      <c r="BM205" s="232" t="s">
        <v>712</v>
      </c>
    </row>
    <row r="206" s="2" customFormat="1" ht="16.5" customHeight="1">
      <c r="A206" s="39"/>
      <c r="B206" s="40"/>
      <c r="C206" s="220" t="s">
        <v>288</v>
      </c>
      <c r="D206" s="220" t="s">
        <v>142</v>
      </c>
      <c r="E206" s="221" t="s">
        <v>256</v>
      </c>
      <c r="F206" s="222" t="s">
        <v>257</v>
      </c>
      <c r="G206" s="223" t="s">
        <v>145</v>
      </c>
      <c r="H206" s="224">
        <v>1615</v>
      </c>
      <c r="I206" s="225"/>
      <c r="J206" s="226">
        <f>ROUND(I206*H206,2)</f>
        <v>0</v>
      </c>
      <c r="K206" s="227"/>
      <c r="L206" s="45"/>
      <c r="M206" s="228" t="s">
        <v>1</v>
      </c>
      <c r="N206" s="229" t="s">
        <v>42</v>
      </c>
      <c r="O206" s="92"/>
      <c r="P206" s="230">
        <f>O206*H206</f>
        <v>0</v>
      </c>
      <c r="Q206" s="230">
        <v>0</v>
      </c>
      <c r="R206" s="230">
        <f>Q206*H206</f>
        <v>0</v>
      </c>
      <c r="S206" s="230">
        <v>0</v>
      </c>
      <c r="T206" s="231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2" t="s">
        <v>146</v>
      </c>
      <c r="AT206" s="232" t="s">
        <v>142</v>
      </c>
      <c r="AU206" s="232" t="s">
        <v>87</v>
      </c>
      <c r="AY206" s="18" t="s">
        <v>140</v>
      </c>
      <c r="BE206" s="233">
        <f>IF(N206="základní",J206,0)</f>
        <v>0</v>
      </c>
      <c r="BF206" s="233">
        <f>IF(N206="snížená",J206,0)</f>
        <v>0</v>
      </c>
      <c r="BG206" s="233">
        <f>IF(N206="zákl. přenesená",J206,0)</f>
        <v>0</v>
      </c>
      <c r="BH206" s="233">
        <f>IF(N206="sníž. přenesená",J206,0)</f>
        <v>0</v>
      </c>
      <c r="BI206" s="233">
        <f>IF(N206="nulová",J206,0)</f>
        <v>0</v>
      </c>
      <c r="BJ206" s="18" t="s">
        <v>85</v>
      </c>
      <c r="BK206" s="233">
        <f>ROUND(I206*H206,2)</f>
        <v>0</v>
      </c>
      <c r="BL206" s="18" t="s">
        <v>146</v>
      </c>
      <c r="BM206" s="232" t="s">
        <v>713</v>
      </c>
    </row>
    <row r="207" s="12" customFormat="1" ht="22.8" customHeight="1">
      <c r="A207" s="12"/>
      <c r="B207" s="204"/>
      <c r="C207" s="205"/>
      <c r="D207" s="206" t="s">
        <v>76</v>
      </c>
      <c r="E207" s="218" t="s">
        <v>87</v>
      </c>
      <c r="F207" s="218" t="s">
        <v>561</v>
      </c>
      <c r="G207" s="205"/>
      <c r="H207" s="205"/>
      <c r="I207" s="208"/>
      <c r="J207" s="219">
        <f>BK207</f>
        <v>0</v>
      </c>
      <c r="K207" s="205"/>
      <c r="L207" s="210"/>
      <c r="M207" s="211"/>
      <c r="N207" s="212"/>
      <c r="O207" s="212"/>
      <c r="P207" s="213">
        <f>SUM(P208:P212)</f>
        <v>0</v>
      </c>
      <c r="Q207" s="212"/>
      <c r="R207" s="213">
        <f>SUM(R208:R212)</f>
        <v>0.010948000000000001</v>
      </c>
      <c r="S207" s="212"/>
      <c r="T207" s="214">
        <f>SUM(T208:T212)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5" t="s">
        <v>85</v>
      </c>
      <c r="AT207" s="216" t="s">
        <v>76</v>
      </c>
      <c r="AU207" s="216" t="s">
        <v>85</v>
      </c>
      <c r="AY207" s="215" t="s">
        <v>140</v>
      </c>
      <c r="BK207" s="217">
        <f>SUM(BK208:BK212)</f>
        <v>0</v>
      </c>
    </row>
    <row r="208" s="2" customFormat="1" ht="24.15" customHeight="1">
      <c r="A208" s="39"/>
      <c r="B208" s="40"/>
      <c r="C208" s="220" t="s">
        <v>293</v>
      </c>
      <c r="D208" s="220" t="s">
        <v>142</v>
      </c>
      <c r="E208" s="221" t="s">
        <v>562</v>
      </c>
      <c r="F208" s="222" t="s">
        <v>563</v>
      </c>
      <c r="G208" s="223" t="s">
        <v>145</v>
      </c>
      <c r="H208" s="224">
        <v>32.200000000000003</v>
      </c>
      <c r="I208" s="225"/>
      <c r="J208" s="226">
        <f>ROUND(I208*H208,2)</f>
        <v>0</v>
      </c>
      <c r="K208" s="227"/>
      <c r="L208" s="45"/>
      <c r="M208" s="228" t="s">
        <v>1</v>
      </c>
      <c r="N208" s="229" t="s">
        <v>42</v>
      </c>
      <c r="O208" s="92"/>
      <c r="P208" s="230">
        <f>O208*H208</f>
        <v>0</v>
      </c>
      <c r="Q208" s="230">
        <v>0.00010000000000000001</v>
      </c>
      <c r="R208" s="230">
        <f>Q208*H208</f>
        <v>0.0032200000000000006</v>
      </c>
      <c r="S208" s="230">
        <v>0</v>
      </c>
      <c r="T208" s="231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2" t="s">
        <v>146</v>
      </c>
      <c r="AT208" s="232" t="s">
        <v>142</v>
      </c>
      <c r="AU208" s="232" t="s">
        <v>87</v>
      </c>
      <c r="AY208" s="18" t="s">
        <v>140</v>
      </c>
      <c r="BE208" s="233">
        <f>IF(N208="základní",J208,0)</f>
        <v>0</v>
      </c>
      <c r="BF208" s="233">
        <f>IF(N208="snížená",J208,0)</f>
        <v>0</v>
      </c>
      <c r="BG208" s="233">
        <f>IF(N208="zákl. přenesená",J208,0)</f>
        <v>0</v>
      </c>
      <c r="BH208" s="233">
        <f>IF(N208="sníž. přenesená",J208,0)</f>
        <v>0</v>
      </c>
      <c r="BI208" s="233">
        <f>IF(N208="nulová",J208,0)</f>
        <v>0</v>
      </c>
      <c r="BJ208" s="18" t="s">
        <v>85</v>
      </c>
      <c r="BK208" s="233">
        <f>ROUND(I208*H208,2)</f>
        <v>0</v>
      </c>
      <c r="BL208" s="18" t="s">
        <v>146</v>
      </c>
      <c r="BM208" s="232" t="s">
        <v>714</v>
      </c>
    </row>
    <row r="209" s="13" customFormat="1">
      <c r="A209" s="13"/>
      <c r="B209" s="234"/>
      <c r="C209" s="235"/>
      <c r="D209" s="236" t="s">
        <v>148</v>
      </c>
      <c r="E209" s="237" t="s">
        <v>1</v>
      </c>
      <c r="F209" s="238" t="s">
        <v>715</v>
      </c>
      <c r="G209" s="235"/>
      <c r="H209" s="239">
        <v>32.200000000000003</v>
      </c>
      <c r="I209" s="240"/>
      <c r="J209" s="235"/>
      <c r="K209" s="235"/>
      <c r="L209" s="241"/>
      <c r="M209" s="242"/>
      <c r="N209" s="243"/>
      <c r="O209" s="243"/>
      <c r="P209" s="243"/>
      <c r="Q209" s="243"/>
      <c r="R209" s="243"/>
      <c r="S209" s="243"/>
      <c r="T209" s="24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5" t="s">
        <v>148</v>
      </c>
      <c r="AU209" s="245" t="s">
        <v>87</v>
      </c>
      <c r="AV209" s="13" t="s">
        <v>87</v>
      </c>
      <c r="AW209" s="13" t="s">
        <v>32</v>
      </c>
      <c r="AX209" s="13" t="s">
        <v>85</v>
      </c>
      <c r="AY209" s="245" t="s">
        <v>140</v>
      </c>
    </row>
    <row r="210" s="14" customFormat="1">
      <c r="A210" s="14"/>
      <c r="B210" s="246"/>
      <c r="C210" s="247"/>
      <c r="D210" s="236" t="s">
        <v>148</v>
      </c>
      <c r="E210" s="248" t="s">
        <v>1</v>
      </c>
      <c r="F210" s="249" t="s">
        <v>655</v>
      </c>
      <c r="G210" s="247"/>
      <c r="H210" s="248" t="s">
        <v>1</v>
      </c>
      <c r="I210" s="250"/>
      <c r="J210" s="247"/>
      <c r="K210" s="247"/>
      <c r="L210" s="251"/>
      <c r="M210" s="252"/>
      <c r="N210" s="253"/>
      <c r="O210" s="253"/>
      <c r="P210" s="253"/>
      <c r="Q210" s="253"/>
      <c r="R210" s="253"/>
      <c r="S210" s="253"/>
      <c r="T210" s="25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5" t="s">
        <v>148</v>
      </c>
      <c r="AU210" s="255" t="s">
        <v>87</v>
      </c>
      <c r="AV210" s="14" t="s">
        <v>85</v>
      </c>
      <c r="AW210" s="14" t="s">
        <v>32</v>
      </c>
      <c r="AX210" s="14" t="s">
        <v>77</v>
      </c>
      <c r="AY210" s="255" t="s">
        <v>140</v>
      </c>
    </row>
    <row r="211" s="2" customFormat="1" ht="24.15" customHeight="1">
      <c r="A211" s="39"/>
      <c r="B211" s="40"/>
      <c r="C211" s="278" t="s">
        <v>298</v>
      </c>
      <c r="D211" s="278" t="s">
        <v>189</v>
      </c>
      <c r="E211" s="279" t="s">
        <v>566</v>
      </c>
      <c r="F211" s="280" t="s">
        <v>567</v>
      </c>
      <c r="G211" s="281" t="s">
        <v>145</v>
      </c>
      <c r="H211" s="282">
        <v>38.640000000000001</v>
      </c>
      <c r="I211" s="283"/>
      <c r="J211" s="284">
        <f>ROUND(I211*H211,2)</f>
        <v>0</v>
      </c>
      <c r="K211" s="285"/>
      <c r="L211" s="286"/>
      <c r="M211" s="287" t="s">
        <v>1</v>
      </c>
      <c r="N211" s="288" t="s">
        <v>42</v>
      </c>
      <c r="O211" s="92"/>
      <c r="P211" s="230">
        <f>O211*H211</f>
        <v>0</v>
      </c>
      <c r="Q211" s="230">
        <v>0.00020000000000000001</v>
      </c>
      <c r="R211" s="230">
        <f>Q211*H211</f>
        <v>0.0077280000000000005</v>
      </c>
      <c r="S211" s="230">
        <v>0</v>
      </c>
      <c r="T211" s="231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2" t="s">
        <v>188</v>
      </c>
      <c r="AT211" s="232" t="s">
        <v>189</v>
      </c>
      <c r="AU211" s="232" t="s">
        <v>87</v>
      </c>
      <c r="AY211" s="18" t="s">
        <v>140</v>
      </c>
      <c r="BE211" s="233">
        <f>IF(N211="základní",J211,0)</f>
        <v>0</v>
      </c>
      <c r="BF211" s="233">
        <f>IF(N211="snížená",J211,0)</f>
        <v>0</v>
      </c>
      <c r="BG211" s="233">
        <f>IF(N211="zákl. přenesená",J211,0)</f>
        <v>0</v>
      </c>
      <c r="BH211" s="233">
        <f>IF(N211="sníž. přenesená",J211,0)</f>
        <v>0</v>
      </c>
      <c r="BI211" s="233">
        <f>IF(N211="nulová",J211,0)</f>
        <v>0</v>
      </c>
      <c r="BJ211" s="18" t="s">
        <v>85</v>
      </c>
      <c r="BK211" s="233">
        <f>ROUND(I211*H211,2)</f>
        <v>0</v>
      </c>
      <c r="BL211" s="18" t="s">
        <v>146</v>
      </c>
      <c r="BM211" s="232" t="s">
        <v>716</v>
      </c>
    </row>
    <row r="212" s="13" customFormat="1">
      <c r="A212" s="13"/>
      <c r="B212" s="234"/>
      <c r="C212" s="235"/>
      <c r="D212" s="236" t="s">
        <v>148</v>
      </c>
      <c r="E212" s="235"/>
      <c r="F212" s="238" t="s">
        <v>717</v>
      </c>
      <c r="G212" s="235"/>
      <c r="H212" s="239">
        <v>38.640000000000001</v>
      </c>
      <c r="I212" s="240"/>
      <c r="J212" s="235"/>
      <c r="K212" s="235"/>
      <c r="L212" s="241"/>
      <c r="M212" s="242"/>
      <c r="N212" s="243"/>
      <c r="O212" s="243"/>
      <c r="P212" s="243"/>
      <c r="Q212" s="243"/>
      <c r="R212" s="243"/>
      <c r="S212" s="243"/>
      <c r="T212" s="24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5" t="s">
        <v>148</v>
      </c>
      <c r="AU212" s="245" t="s">
        <v>87</v>
      </c>
      <c r="AV212" s="13" t="s">
        <v>87</v>
      </c>
      <c r="AW212" s="13" t="s">
        <v>4</v>
      </c>
      <c r="AX212" s="13" t="s">
        <v>85</v>
      </c>
      <c r="AY212" s="245" t="s">
        <v>140</v>
      </c>
    </row>
    <row r="213" s="12" customFormat="1" ht="22.8" customHeight="1">
      <c r="A213" s="12"/>
      <c r="B213" s="204"/>
      <c r="C213" s="205"/>
      <c r="D213" s="206" t="s">
        <v>76</v>
      </c>
      <c r="E213" s="218" t="s">
        <v>146</v>
      </c>
      <c r="F213" s="218" t="s">
        <v>259</v>
      </c>
      <c r="G213" s="205"/>
      <c r="H213" s="205"/>
      <c r="I213" s="208"/>
      <c r="J213" s="219">
        <f>BK213</f>
        <v>0</v>
      </c>
      <c r="K213" s="205"/>
      <c r="L213" s="210"/>
      <c r="M213" s="211"/>
      <c r="N213" s="212"/>
      <c r="O213" s="212"/>
      <c r="P213" s="213">
        <f>SUM(P214:P216)</f>
        <v>0</v>
      </c>
      <c r="Q213" s="212"/>
      <c r="R213" s="213">
        <f>SUM(R214:R216)</f>
        <v>0</v>
      </c>
      <c r="S213" s="212"/>
      <c r="T213" s="214">
        <f>SUM(T214:T216)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5" t="s">
        <v>85</v>
      </c>
      <c r="AT213" s="216" t="s">
        <v>76</v>
      </c>
      <c r="AU213" s="216" t="s">
        <v>85</v>
      </c>
      <c r="AY213" s="215" t="s">
        <v>140</v>
      </c>
      <c r="BK213" s="217">
        <f>SUM(BK214:BK216)</f>
        <v>0</v>
      </c>
    </row>
    <row r="214" s="2" customFormat="1" ht="16.5" customHeight="1">
      <c r="A214" s="39"/>
      <c r="B214" s="40"/>
      <c r="C214" s="220" t="s">
        <v>303</v>
      </c>
      <c r="D214" s="220" t="s">
        <v>142</v>
      </c>
      <c r="E214" s="221" t="s">
        <v>261</v>
      </c>
      <c r="F214" s="222" t="s">
        <v>262</v>
      </c>
      <c r="G214" s="223" t="s">
        <v>162</v>
      </c>
      <c r="H214" s="224">
        <v>60.399999999999999</v>
      </c>
      <c r="I214" s="225"/>
      <c r="J214" s="226">
        <f>ROUND(I214*H214,2)</f>
        <v>0</v>
      </c>
      <c r="K214" s="227"/>
      <c r="L214" s="45"/>
      <c r="M214" s="228" t="s">
        <v>1</v>
      </c>
      <c r="N214" s="229" t="s">
        <v>42</v>
      </c>
      <c r="O214" s="92"/>
      <c r="P214" s="230">
        <f>O214*H214</f>
        <v>0</v>
      </c>
      <c r="Q214" s="230">
        <v>0</v>
      </c>
      <c r="R214" s="230">
        <f>Q214*H214</f>
        <v>0</v>
      </c>
      <c r="S214" s="230">
        <v>0</v>
      </c>
      <c r="T214" s="231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2" t="s">
        <v>146</v>
      </c>
      <c r="AT214" s="232" t="s">
        <v>142</v>
      </c>
      <c r="AU214" s="232" t="s">
        <v>87</v>
      </c>
      <c r="AY214" s="18" t="s">
        <v>140</v>
      </c>
      <c r="BE214" s="233">
        <f>IF(N214="základní",J214,0)</f>
        <v>0</v>
      </c>
      <c r="BF214" s="233">
        <f>IF(N214="snížená",J214,0)</f>
        <v>0</v>
      </c>
      <c r="BG214" s="233">
        <f>IF(N214="zákl. přenesená",J214,0)</f>
        <v>0</v>
      </c>
      <c r="BH214" s="233">
        <f>IF(N214="sníž. přenesená",J214,0)</f>
        <v>0</v>
      </c>
      <c r="BI214" s="233">
        <f>IF(N214="nulová",J214,0)</f>
        <v>0</v>
      </c>
      <c r="BJ214" s="18" t="s">
        <v>85</v>
      </c>
      <c r="BK214" s="233">
        <f>ROUND(I214*H214,2)</f>
        <v>0</v>
      </c>
      <c r="BL214" s="18" t="s">
        <v>146</v>
      </c>
      <c r="BM214" s="232" t="s">
        <v>718</v>
      </c>
    </row>
    <row r="215" s="13" customFormat="1">
      <c r="A215" s="13"/>
      <c r="B215" s="234"/>
      <c r="C215" s="235"/>
      <c r="D215" s="236" t="s">
        <v>148</v>
      </c>
      <c r="E215" s="237" t="s">
        <v>1</v>
      </c>
      <c r="F215" s="238" t="s">
        <v>719</v>
      </c>
      <c r="G215" s="235"/>
      <c r="H215" s="239">
        <v>60.399999999999999</v>
      </c>
      <c r="I215" s="240"/>
      <c r="J215" s="235"/>
      <c r="K215" s="235"/>
      <c r="L215" s="241"/>
      <c r="M215" s="242"/>
      <c r="N215" s="243"/>
      <c r="O215" s="243"/>
      <c r="P215" s="243"/>
      <c r="Q215" s="243"/>
      <c r="R215" s="243"/>
      <c r="S215" s="243"/>
      <c r="T215" s="24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5" t="s">
        <v>148</v>
      </c>
      <c r="AU215" s="245" t="s">
        <v>87</v>
      </c>
      <c r="AV215" s="13" t="s">
        <v>87</v>
      </c>
      <c r="AW215" s="13" t="s">
        <v>32</v>
      </c>
      <c r="AX215" s="13" t="s">
        <v>85</v>
      </c>
      <c r="AY215" s="245" t="s">
        <v>140</v>
      </c>
    </row>
    <row r="216" s="14" customFormat="1">
      <c r="A216" s="14"/>
      <c r="B216" s="246"/>
      <c r="C216" s="247"/>
      <c r="D216" s="236" t="s">
        <v>148</v>
      </c>
      <c r="E216" s="248" t="s">
        <v>1</v>
      </c>
      <c r="F216" s="249" t="s">
        <v>655</v>
      </c>
      <c r="G216" s="247"/>
      <c r="H216" s="248" t="s">
        <v>1</v>
      </c>
      <c r="I216" s="250"/>
      <c r="J216" s="247"/>
      <c r="K216" s="247"/>
      <c r="L216" s="251"/>
      <c r="M216" s="252"/>
      <c r="N216" s="253"/>
      <c r="O216" s="253"/>
      <c r="P216" s="253"/>
      <c r="Q216" s="253"/>
      <c r="R216" s="253"/>
      <c r="S216" s="253"/>
      <c r="T216" s="25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5" t="s">
        <v>148</v>
      </c>
      <c r="AU216" s="255" t="s">
        <v>87</v>
      </c>
      <c r="AV216" s="14" t="s">
        <v>85</v>
      </c>
      <c r="AW216" s="14" t="s">
        <v>32</v>
      </c>
      <c r="AX216" s="14" t="s">
        <v>77</v>
      </c>
      <c r="AY216" s="255" t="s">
        <v>140</v>
      </c>
    </row>
    <row r="217" s="12" customFormat="1" ht="22.8" customHeight="1">
      <c r="A217" s="12"/>
      <c r="B217" s="204"/>
      <c r="C217" s="205"/>
      <c r="D217" s="206" t="s">
        <v>76</v>
      </c>
      <c r="E217" s="218" t="s">
        <v>172</v>
      </c>
      <c r="F217" s="218" t="s">
        <v>275</v>
      </c>
      <c r="G217" s="205"/>
      <c r="H217" s="205"/>
      <c r="I217" s="208"/>
      <c r="J217" s="219">
        <f>BK217</f>
        <v>0</v>
      </c>
      <c r="K217" s="205"/>
      <c r="L217" s="210"/>
      <c r="M217" s="211"/>
      <c r="N217" s="212"/>
      <c r="O217" s="212"/>
      <c r="P217" s="213">
        <f>SUM(P218:P254)</f>
        <v>0</v>
      </c>
      <c r="Q217" s="212"/>
      <c r="R217" s="213">
        <f>SUM(R218:R254)</f>
        <v>540.68369999999993</v>
      </c>
      <c r="S217" s="212"/>
      <c r="T217" s="214">
        <f>SUM(T218:T254)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5" t="s">
        <v>85</v>
      </c>
      <c r="AT217" s="216" t="s">
        <v>76</v>
      </c>
      <c r="AU217" s="216" t="s">
        <v>85</v>
      </c>
      <c r="AY217" s="215" t="s">
        <v>140</v>
      </c>
      <c r="BK217" s="217">
        <f>SUM(BK218:BK254)</f>
        <v>0</v>
      </c>
    </row>
    <row r="218" s="2" customFormat="1" ht="16.5" customHeight="1">
      <c r="A218" s="39"/>
      <c r="B218" s="40"/>
      <c r="C218" s="220" t="s">
        <v>308</v>
      </c>
      <c r="D218" s="220" t="s">
        <v>142</v>
      </c>
      <c r="E218" s="221" t="s">
        <v>277</v>
      </c>
      <c r="F218" s="222" t="s">
        <v>278</v>
      </c>
      <c r="G218" s="223" t="s">
        <v>145</v>
      </c>
      <c r="H218" s="224">
        <v>5551.8000000000002</v>
      </c>
      <c r="I218" s="225"/>
      <c r="J218" s="226">
        <f>ROUND(I218*H218,2)</f>
        <v>0</v>
      </c>
      <c r="K218" s="227"/>
      <c r="L218" s="45"/>
      <c r="M218" s="228" t="s">
        <v>1</v>
      </c>
      <c r="N218" s="229" t="s">
        <v>42</v>
      </c>
      <c r="O218" s="92"/>
      <c r="P218" s="230">
        <f>O218*H218</f>
        <v>0</v>
      </c>
      <c r="Q218" s="230">
        <v>0</v>
      </c>
      <c r="R218" s="230">
        <f>Q218*H218</f>
        <v>0</v>
      </c>
      <c r="S218" s="230">
        <v>0</v>
      </c>
      <c r="T218" s="231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2" t="s">
        <v>146</v>
      </c>
      <c r="AT218" s="232" t="s">
        <v>142</v>
      </c>
      <c r="AU218" s="232" t="s">
        <v>87</v>
      </c>
      <c r="AY218" s="18" t="s">
        <v>140</v>
      </c>
      <c r="BE218" s="233">
        <f>IF(N218="základní",J218,0)</f>
        <v>0</v>
      </c>
      <c r="BF218" s="233">
        <f>IF(N218="snížená",J218,0)</f>
        <v>0</v>
      </c>
      <c r="BG218" s="233">
        <f>IF(N218="zákl. přenesená",J218,0)</f>
        <v>0</v>
      </c>
      <c r="BH218" s="233">
        <f>IF(N218="sníž. přenesená",J218,0)</f>
        <v>0</v>
      </c>
      <c r="BI218" s="233">
        <f>IF(N218="nulová",J218,0)</f>
        <v>0</v>
      </c>
      <c r="BJ218" s="18" t="s">
        <v>85</v>
      </c>
      <c r="BK218" s="233">
        <f>ROUND(I218*H218,2)</f>
        <v>0</v>
      </c>
      <c r="BL218" s="18" t="s">
        <v>146</v>
      </c>
      <c r="BM218" s="232" t="s">
        <v>720</v>
      </c>
    </row>
    <row r="219" s="14" customFormat="1">
      <c r="A219" s="14"/>
      <c r="B219" s="246"/>
      <c r="C219" s="247"/>
      <c r="D219" s="236" t="s">
        <v>148</v>
      </c>
      <c r="E219" s="248" t="s">
        <v>1</v>
      </c>
      <c r="F219" s="249" t="s">
        <v>280</v>
      </c>
      <c r="G219" s="247"/>
      <c r="H219" s="248" t="s">
        <v>1</v>
      </c>
      <c r="I219" s="250"/>
      <c r="J219" s="247"/>
      <c r="K219" s="247"/>
      <c r="L219" s="251"/>
      <c r="M219" s="252"/>
      <c r="N219" s="253"/>
      <c r="O219" s="253"/>
      <c r="P219" s="253"/>
      <c r="Q219" s="253"/>
      <c r="R219" s="253"/>
      <c r="S219" s="253"/>
      <c r="T219" s="25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5" t="s">
        <v>148</v>
      </c>
      <c r="AU219" s="255" t="s">
        <v>87</v>
      </c>
      <c r="AV219" s="14" t="s">
        <v>85</v>
      </c>
      <c r="AW219" s="14" t="s">
        <v>32</v>
      </c>
      <c r="AX219" s="14" t="s">
        <v>77</v>
      </c>
      <c r="AY219" s="255" t="s">
        <v>140</v>
      </c>
    </row>
    <row r="220" s="13" customFormat="1">
      <c r="A220" s="13"/>
      <c r="B220" s="234"/>
      <c r="C220" s="235"/>
      <c r="D220" s="236" t="s">
        <v>148</v>
      </c>
      <c r="E220" s="237" t="s">
        <v>1</v>
      </c>
      <c r="F220" s="238" t="s">
        <v>721</v>
      </c>
      <c r="G220" s="235"/>
      <c r="H220" s="239">
        <v>5551.8000000000002</v>
      </c>
      <c r="I220" s="240"/>
      <c r="J220" s="235"/>
      <c r="K220" s="235"/>
      <c r="L220" s="241"/>
      <c r="M220" s="242"/>
      <c r="N220" s="243"/>
      <c r="O220" s="243"/>
      <c r="P220" s="243"/>
      <c r="Q220" s="243"/>
      <c r="R220" s="243"/>
      <c r="S220" s="243"/>
      <c r="T220" s="24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5" t="s">
        <v>148</v>
      </c>
      <c r="AU220" s="245" t="s">
        <v>87</v>
      </c>
      <c r="AV220" s="13" t="s">
        <v>87</v>
      </c>
      <c r="AW220" s="13" t="s">
        <v>32</v>
      </c>
      <c r="AX220" s="13" t="s">
        <v>85</v>
      </c>
      <c r="AY220" s="245" t="s">
        <v>140</v>
      </c>
    </row>
    <row r="221" s="14" customFormat="1">
      <c r="A221" s="14"/>
      <c r="B221" s="246"/>
      <c r="C221" s="247"/>
      <c r="D221" s="236" t="s">
        <v>148</v>
      </c>
      <c r="E221" s="248" t="s">
        <v>1</v>
      </c>
      <c r="F221" s="249" t="s">
        <v>655</v>
      </c>
      <c r="G221" s="247"/>
      <c r="H221" s="248" t="s">
        <v>1</v>
      </c>
      <c r="I221" s="250"/>
      <c r="J221" s="247"/>
      <c r="K221" s="247"/>
      <c r="L221" s="251"/>
      <c r="M221" s="252"/>
      <c r="N221" s="253"/>
      <c r="O221" s="253"/>
      <c r="P221" s="253"/>
      <c r="Q221" s="253"/>
      <c r="R221" s="253"/>
      <c r="S221" s="253"/>
      <c r="T221" s="25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5" t="s">
        <v>148</v>
      </c>
      <c r="AU221" s="255" t="s">
        <v>87</v>
      </c>
      <c r="AV221" s="14" t="s">
        <v>85</v>
      </c>
      <c r="AW221" s="14" t="s">
        <v>32</v>
      </c>
      <c r="AX221" s="14" t="s">
        <v>77</v>
      </c>
      <c r="AY221" s="255" t="s">
        <v>140</v>
      </c>
    </row>
    <row r="222" s="2" customFormat="1" ht="16.5" customHeight="1">
      <c r="A222" s="39"/>
      <c r="B222" s="40"/>
      <c r="C222" s="220" t="s">
        <v>313</v>
      </c>
      <c r="D222" s="220" t="s">
        <v>142</v>
      </c>
      <c r="E222" s="221" t="s">
        <v>574</v>
      </c>
      <c r="F222" s="222" t="s">
        <v>575</v>
      </c>
      <c r="G222" s="223" t="s">
        <v>145</v>
      </c>
      <c r="H222" s="224">
        <v>3425.1999999999998</v>
      </c>
      <c r="I222" s="225"/>
      <c r="J222" s="226">
        <f>ROUND(I222*H222,2)</f>
        <v>0</v>
      </c>
      <c r="K222" s="227"/>
      <c r="L222" s="45"/>
      <c r="M222" s="228" t="s">
        <v>1</v>
      </c>
      <c r="N222" s="229" t="s">
        <v>42</v>
      </c>
      <c r="O222" s="92"/>
      <c r="P222" s="230">
        <f>O222*H222</f>
        <v>0</v>
      </c>
      <c r="Q222" s="230">
        <v>0</v>
      </c>
      <c r="R222" s="230">
        <f>Q222*H222</f>
        <v>0</v>
      </c>
      <c r="S222" s="230">
        <v>0</v>
      </c>
      <c r="T222" s="231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2" t="s">
        <v>146</v>
      </c>
      <c r="AT222" s="232" t="s">
        <v>142</v>
      </c>
      <c r="AU222" s="232" t="s">
        <v>87</v>
      </c>
      <c r="AY222" s="18" t="s">
        <v>140</v>
      </c>
      <c r="BE222" s="233">
        <f>IF(N222="základní",J222,0)</f>
        <v>0</v>
      </c>
      <c r="BF222" s="233">
        <f>IF(N222="snížená",J222,0)</f>
        <v>0</v>
      </c>
      <c r="BG222" s="233">
        <f>IF(N222="zákl. přenesená",J222,0)</f>
        <v>0</v>
      </c>
      <c r="BH222" s="233">
        <f>IF(N222="sníž. přenesená",J222,0)</f>
        <v>0</v>
      </c>
      <c r="BI222" s="233">
        <f>IF(N222="nulová",J222,0)</f>
        <v>0</v>
      </c>
      <c r="BJ222" s="18" t="s">
        <v>85</v>
      </c>
      <c r="BK222" s="233">
        <f>ROUND(I222*H222,2)</f>
        <v>0</v>
      </c>
      <c r="BL222" s="18" t="s">
        <v>146</v>
      </c>
      <c r="BM222" s="232" t="s">
        <v>722</v>
      </c>
    </row>
    <row r="223" s="13" customFormat="1">
      <c r="A223" s="13"/>
      <c r="B223" s="234"/>
      <c r="C223" s="235"/>
      <c r="D223" s="236" t="s">
        <v>148</v>
      </c>
      <c r="E223" s="237" t="s">
        <v>1</v>
      </c>
      <c r="F223" s="238" t="s">
        <v>723</v>
      </c>
      <c r="G223" s="235"/>
      <c r="H223" s="239">
        <v>3425.1999999999998</v>
      </c>
      <c r="I223" s="240"/>
      <c r="J223" s="235"/>
      <c r="K223" s="235"/>
      <c r="L223" s="241"/>
      <c r="M223" s="242"/>
      <c r="N223" s="243"/>
      <c r="O223" s="243"/>
      <c r="P223" s="243"/>
      <c r="Q223" s="243"/>
      <c r="R223" s="243"/>
      <c r="S223" s="243"/>
      <c r="T223" s="24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5" t="s">
        <v>148</v>
      </c>
      <c r="AU223" s="245" t="s">
        <v>87</v>
      </c>
      <c r="AV223" s="13" t="s">
        <v>87</v>
      </c>
      <c r="AW223" s="13" t="s">
        <v>32</v>
      </c>
      <c r="AX223" s="13" t="s">
        <v>85</v>
      </c>
      <c r="AY223" s="245" t="s">
        <v>140</v>
      </c>
    </row>
    <row r="224" s="14" customFormat="1">
      <c r="A224" s="14"/>
      <c r="B224" s="246"/>
      <c r="C224" s="247"/>
      <c r="D224" s="236" t="s">
        <v>148</v>
      </c>
      <c r="E224" s="248" t="s">
        <v>1</v>
      </c>
      <c r="F224" s="249" t="s">
        <v>655</v>
      </c>
      <c r="G224" s="247"/>
      <c r="H224" s="248" t="s">
        <v>1</v>
      </c>
      <c r="I224" s="250"/>
      <c r="J224" s="247"/>
      <c r="K224" s="247"/>
      <c r="L224" s="251"/>
      <c r="M224" s="252"/>
      <c r="N224" s="253"/>
      <c r="O224" s="253"/>
      <c r="P224" s="253"/>
      <c r="Q224" s="253"/>
      <c r="R224" s="253"/>
      <c r="S224" s="253"/>
      <c r="T224" s="25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5" t="s">
        <v>148</v>
      </c>
      <c r="AU224" s="255" t="s">
        <v>87</v>
      </c>
      <c r="AV224" s="14" t="s">
        <v>85</v>
      </c>
      <c r="AW224" s="14" t="s">
        <v>32</v>
      </c>
      <c r="AX224" s="14" t="s">
        <v>77</v>
      </c>
      <c r="AY224" s="255" t="s">
        <v>140</v>
      </c>
    </row>
    <row r="225" s="2" customFormat="1" ht="16.5" customHeight="1">
      <c r="A225" s="39"/>
      <c r="B225" s="40"/>
      <c r="C225" s="220" t="s">
        <v>317</v>
      </c>
      <c r="D225" s="220" t="s">
        <v>142</v>
      </c>
      <c r="E225" s="221" t="s">
        <v>283</v>
      </c>
      <c r="F225" s="222" t="s">
        <v>284</v>
      </c>
      <c r="G225" s="223" t="s">
        <v>145</v>
      </c>
      <c r="H225" s="224">
        <v>354</v>
      </c>
      <c r="I225" s="225"/>
      <c r="J225" s="226">
        <f>ROUND(I225*H225,2)</f>
        <v>0</v>
      </c>
      <c r="K225" s="227"/>
      <c r="L225" s="45"/>
      <c r="M225" s="228" t="s">
        <v>1</v>
      </c>
      <c r="N225" s="229" t="s">
        <v>42</v>
      </c>
      <c r="O225" s="92"/>
      <c r="P225" s="230">
        <f>O225*H225</f>
        <v>0</v>
      </c>
      <c r="Q225" s="230">
        <v>0</v>
      </c>
      <c r="R225" s="230">
        <f>Q225*H225</f>
        <v>0</v>
      </c>
      <c r="S225" s="230">
        <v>0</v>
      </c>
      <c r="T225" s="231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2" t="s">
        <v>146</v>
      </c>
      <c r="AT225" s="232" t="s">
        <v>142</v>
      </c>
      <c r="AU225" s="232" t="s">
        <v>87</v>
      </c>
      <c r="AY225" s="18" t="s">
        <v>140</v>
      </c>
      <c r="BE225" s="233">
        <f>IF(N225="základní",J225,0)</f>
        <v>0</v>
      </c>
      <c r="BF225" s="233">
        <f>IF(N225="snížená",J225,0)</f>
        <v>0</v>
      </c>
      <c r="BG225" s="233">
        <f>IF(N225="zákl. přenesená",J225,0)</f>
        <v>0</v>
      </c>
      <c r="BH225" s="233">
        <f>IF(N225="sníž. přenesená",J225,0)</f>
        <v>0</v>
      </c>
      <c r="BI225" s="233">
        <f>IF(N225="nulová",J225,0)</f>
        <v>0</v>
      </c>
      <c r="BJ225" s="18" t="s">
        <v>85</v>
      </c>
      <c r="BK225" s="233">
        <f>ROUND(I225*H225,2)</f>
        <v>0</v>
      </c>
      <c r="BL225" s="18" t="s">
        <v>146</v>
      </c>
      <c r="BM225" s="232" t="s">
        <v>724</v>
      </c>
    </row>
    <row r="226" s="14" customFormat="1">
      <c r="A226" s="14"/>
      <c r="B226" s="246"/>
      <c r="C226" s="247"/>
      <c r="D226" s="236" t="s">
        <v>148</v>
      </c>
      <c r="E226" s="248" t="s">
        <v>1</v>
      </c>
      <c r="F226" s="249" t="s">
        <v>286</v>
      </c>
      <c r="G226" s="247"/>
      <c r="H226" s="248" t="s">
        <v>1</v>
      </c>
      <c r="I226" s="250"/>
      <c r="J226" s="247"/>
      <c r="K226" s="247"/>
      <c r="L226" s="251"/>
      <c r="M226" s="252"/>
      <c r="N226" s="253"/>
      <c r="O226" s="253"/>
      <c r="P226" s="253"/>
      <c r="Q226" s="253"/>
      <c r="R226" s="253"/>
      <c r="S226" s="253"/>
      <c r="T226" s="25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5" t="s">
        <v>148</v>
      </c>
      <c r="AU226" s="255" t="s">
        <v>87</v>
      </c>
      <c r="AV226" s="14" t="s">
        <v>85</v>
      </c>
      <c r="AW226" s="14" t="s">
        <v>32</v>
      </c>
      <c r="AX226" s="14" t="s">
        <v>77</v>
      </c>
      <c r="AY226" s="255" t="s">
        <v>140</v>
      </c>
    </row>
    <row r="227" s="13" customFormat="1">
      <c r="A227" s="13"/>
      <c r="B227" s="234"/>
      <c r="C227" s="235"/>
      <c r="D227" s="236" t="s">
        <v>148</v>
      </c>
      <c r="E227" s="237" t="s">
        <v>1</v>
      </c>
      <c r="F227" s="238" t="s">
        <v>725</v>
      </c>
      <c r="G227" s="235"/>
      <c r="H227" s="239">
        <v>354</v>
      </c>
      <c r="I227" s="240"/>
      <c r="J227" s="235"/>
      <c r="K227" s="235"/>
      <c r="L227" s="241"/>
      <c r="M227" s="242"/>
      <c r="N227" s="243"/>
      <c r="O227" s="243"/>
      <c r="P227" s="243"/>
      <c r="Q227" s="243"/>
      <c r="R227" s="243"/>
      <c r="S227" s="243"/>
      <c r="T227" s="24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5" t="s">
        <v>148</v>
      </c>
      <c r="AU227" s="245" t="s">
        <v>87</v>
      </c>
      <c r="AV227" s="13" t="s">
        <v>87</v>
      </c>
      <c r="AW227" s="13" t="s">
        <v>32</v>
      </c>
      <c r="AX227" s="13" t="s">
        <v>85</v>
      </c>
      <c r="AY227" s="245" t="s">
        <v>140</v>
      </c>
    </row>
    <row r="228" s="14" customFormat="1">
      <c r="A228" s="14"/>
      <c r="B228" s="246"/>
      <c r="C228" s="247"/>
      <c r="D228" s="236" t="s">
        <v>148</v>
      </c>
      <c r="E228" s="248" t="s">
        <v>1</v>
      </c>
      <c r="F228" s="249" t="s">
        <v>655</v>
      </c>
      <c r="G228" s="247"/>
      <c r="H228" s="248" t="s">
        <v>1</v>
      </c>
      <c r="I228" s="250"/>
      <c r="J228" s="247"/>
      <c r="K228" s="247"/>
      <c r="L228" s="251"/>
      <c r="M228" s="252"/>
      <c r="N228" s="253"/>
      <c r="O228" s="253"/>
      <c r="P228" s="253"/>
      <c r="Q228" s="253"/>
      <c r="R228" s="253"/>
      <c r="S228" s="253"/>
      <c r="T228" s="25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5" t="s">
        <v>148</v>
      </c>
      <c r="AU228" s="255" t="s">
        <v>87</v>
      </c>
      <c r="AV228" s="14" t="s">
        <v>85</v>
      </c>
      <c r="AW228" s="14" t="s">
        <v>32</v>
      </c>
      <c r="AX228" s="14" t="s">
        <v>77</v>
      </c>
      <c r="AY228" s="255" t="s">
        <v>140</v>
      </c>
    </row>
    <row r="229" s="2" customFormat="1" ht="24.15" customHeight="1">
      <c r="A229" s="39"/>
      <c r="B229" s="40"/>
      <c r="C229" s="220" t="s">
        <v>324</v>
      </c>
      <c r="D229" s="220" t="s">
        <v>142</v>
      </c>
      <c r="E229" s="221" t="s">
        <v>289</v>
      </c>
      <c r="F229" s="222" t="s">
        <v>290</v>
      </c>
      <c r="G229" s="223" t="s">
        <v>145</v>
      </c>
      <c r="H229" s="224">
        <v>1862.3</v>
      </c>
      <c r="I229" s="225"/>
      <c r="J229" s="226">
        <f>ROUND(I229*H229,2)</f>
        <v>0</v>
      </c>
      <c r="K229" s="227"/>
      <c r="L229" s="45"/>
      <c r="M229" s="228" t="s">
        <v>1</v>
      </c>
      <c r="N229" s="229" t="s">
        <v>42</v>
      </c>
      <c r="O229" s="92"/>
      <c r="P229" s="230">
        <f>O229*H229</f>
        <v>0</v>
      </c>
      <c r="Q229" s="230">
        <v>0</v>
      </c>
      <c r="R229" s="230">
        <f>Q229*H229</f>
        <v>0</v>
      </c>
      <c r="S229" s="230">
        <v>0</v>
      </c>
      <c r="T229" s="231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2" t="s">
        <v>146</v>
      </c>
      <c r="AT229" s="232" t="s">
        <v>142</v>
      </c>
      <c r="AU229" s="232" t="s">
        <v>87</v>
      </c>
      <c r="AY229" s="18" t="s">
        <v>140</v>
      </c>
      <c r="BE229" s="233">
        <f>IF(N229="základní",J229,0)</f>
        <v>0</v>
      </c>
      <c r="BF229" s="233">
        <f>IF(N229="snížená",J229,0)</f>
        <v>0</v>
      </c>
      <c r="BG229" s="233">
        <f>IF(N229="zákl. přenesená",J229,0)</f>
        <v>0</v>
      </c>
      <c r="BH229" s="233">
        <f>IF(N229="sníž. přenesená",J229,0)</f>
        <v>0</v>
      </c>
      <c r="BI229" s="233">
        <f>IF(N229="nulová",J229,0)</f>
        <v>0</v>
      </c>
      <c r="BJ229" s="18" t="s">
        <v>85</v>
      </c>
      <c r="BK229" s="233">
        <f>ROUND(I229*H229,2)</f>
        <v>0</v>
      </c>
      <c r="BL229" s="18" t="s">
        <v>146</v>
      </c>
      <c r="BM229" s="232" t="s">
        <v>726</v>
      </c>
    </row>
    <row r="230" s="13" customFormat="1">
      <c r="A230" s="13"/>
      <c r="B230" s="234"/>
      <c r="C230" s="235"/>
      <c r="D230" s="236" t="s">
        <v>148</v>
      </c>
      <c r="E230" s="237" t="s">
        <v>1</v>
      </c>
      <c r="F230" s="238" t="s">
        <v>727</v>
      </c>
      <c r="G230" s="235"/>
      <c r="H230" s="239">
        <v>1862.3</v>
      </c>
      <c r="I230" s="240"/>
      <c r="J230" s="235"/>
      <c r="K230" s="235"/>
      <c r="L230" s="241"/>
      <c r="M230" s="242"/>
      <c r="N230" s="243"/>
      <c r="O230" s="243"/>
      <c r="P230" s="243"/>
      <c r="Q230" s="243"/>
      <c r="R230" s="243"/>
      <c r="S230" s="243"/>
      <c r="T230" s="24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5" t="s">
        <v>148</v>
      </c>
      <c r="AU230" s="245" t="s">
        <v>87</v>
      </c>
      <c r="AV230" s="13" t="s">
        <v>87</v>
      </c>
      <c r="AW230" s="13" t="s">
        <v>32</v>
      </c>
      <c r="AX230" s="13" t="s">
        <v>85</v>
      </c>
      <c r="AY230" s="245" t="s">
        <v>140</v>
      </c>
    </row>
    <row r="231" s="14" customFormat="1">
      <c r="A231" s="14"/>
      <c r="B231" s="246"/>
      <c r="C231" s="247"/>
      <c r="D231" s="236" t="s">
        <v>148</v>
      </c>
      <c r="E231" s="248" t="s">
        <v>1</v>
      </c>
      <c r="F231" s="249" t="s">
        <v>655</v>
      </c>
      <c r="G231" s="247"/>
      <c r="H231" s="248" t="s">
        <v>1</v>
      </c>
      <c r="I231" s="250"/>
      <c r="J231" s="247"/>
      <c r="K231" s="247"/>
      <c r="L231" s="251"/>
      <c r="M231" s="252"/>
      <c r="N231" s="253"/>
      <c r="O231" s="253"/>
      <c r="P231" s="253"/>
      <c r="Q231" s="253"/>
      <c r="R231" s="253"/>
      <c r="S231" s="253"/>
      <c r="T231" s="25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5" t="s">
        <v>148</v>
      </c>
      <c r="AU231" s="255" t="s">
        <v>87</v>
      </c>
      <c r="AV231" s="14" t="s">
        <v>85</v>
      </c>
      <c r="AW231" s="14" t="s">
        <v>32</v>
      </c>
      <c r="AX231" s="14" t="s">
        <v>77</v>
      </c>
      <c r="AY231" s="255" t="s">
        <v>140</v>
      </c>
    </row>
    <row r="232" s="2" customFormat="1" ht="16.5" customHeight="1">
      <c r="A232" s="39"/>
      <c r="B232" s="40"/>
      <c r="C232" s="220" t="s">
        <v>330</v>
      </c>
      <c r="D232" s="220" t="s">
        <v>142</v>
      </c>
      <c r="E232" s="221" t="s">
        <v>294</v>
      </c>
      <c r="F232" s="222" t="s">
        <v>295</v>
      </c>
      <c r="G232" s="223" t="s">
        <v>145</v>
      </c>
      <c r="H232" s="224">
        <v>1541</v>
      </c>
      <c r="I232" s="225"/>
      <c r="J232" s="226">
        <f>ROUND(I232*H232,2)</f>
        <v>0</v>
      </c>
      <c r="K232" s="227"/>
      <c r="L232" s="45"/>
      <c r="M232" s="228" t="s">
        <v>1</v>
      </c>
      <c r="N232" s="229" t="s">
        <v>42</v>
      </c>
      <c r="O232" s="92"/>
      <c r="P232" s="230">
        <f>O232*H232</f>
        <v>0</v>
      </c>
      <c r="Q232" s="230">
        <v>0.34499999999999997</v>
      </c>
      <c r="R232" s="230">
        <f>Q232*H232</f>
        <v>531.64499999999998</v>
      </c>
      <c r="S232" s="230">
        <v>0</v>
      </c>
      <c r="T232" s="231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2" t="s">
        <v>146</v>
      </c>
      <c r="AT232" s="232" t="s">
        <v>142</v>
      </c>
      <c r="AU232" s="232" t="s">
        <v>87</v>
      </c>
      <c r="AY232" s="18" t="s">
        <v>140</v>
      </c>
      <c r="BE232" s="233">
        <f>IF(N232="základní",J232,0)</f>
        <v>0</v>
      </c>
      <c r="BF232" s="233">
        <f>IF(N232="snížená",J232,0)</f>
        <v>0</v>
      </c>
      <c r="BG232" s="233">
        <f>IF(N232="zákl. přenesená",J232,0)</f>
        <v>0</v>
      </c>
      <c r="BH232" s="233">
        <f>IF(N232="sníž. přenesená",J232,0)</f>
        <v>0</v>
      </c>
      <c r="BI232" s="233">
        <f>IF(N232="nulová",J232,0)</f>
        <v>0</v>
      </c>
      <c r="BJ232" s="18" t="s">
        <v>85</v>
      </c>
      <c r="BK232" s="233">
        <f>ROUND(I232*H232,2)</f>
        <v>0</v>
      </c>
      <c r="BL232" s="18" t="s">
        <v>146</v>
      </c>
      <c r="BM232" s="232" t="s">
        <v>728</v>
      </c>
    </row>
    <row r="233" s="13" customFormat="1">
      <c r="A233" s="13"/>
      <c r="B233" s="234"/>
      <c r="C233" s="235"/>
      <c r="D233" s="236" t="s">
        <v>148</v>
      </c>
      <c r="E233" s="237" t="s">
        <v>1</v>
      </c>
      <c r="F233" s="238" t="s">
        <v>729</v>
      </c>
      <c r="G233" s="235"/>
      <c r="H233" s="239">
        <v>1541</v>
      </c>
      <c r="I233" s="240"/>
      <c r="J233" s="235"/>
      <c r="K233" s="235"/>
      <c r="L233" s="241"/>
      <c r="M233" s="242"/>
      <c r="N233" s="243"/>
      <c r="O233" s="243"/>
      <c r="P233" s="243"/>
      <c r="Q233" s="243"/>
      <c r="R233" s="243"/>
      <c r="S233" s="243"/>
      <c r="T233" s="24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5" t="s">
        <v>148</v>
      </c>
      <c r="AU233" s="245" t="s">
        <v>87</v>
      </c>
      <c r="AV233" s="13" t="s">
        <v>87</v>
      </c>
      <c r="AW233" s="13" t="s">
        <v>32</v>
      </c>
      <c r="AX233" s="13" t="s">
        <v>85</v>
      </c>
      <c r="AY233" s="245" t="s">
        <v>140</v>
      </c>
    </row>
    <row r="234" s="2" customFormat="1" ht="24.15" customHeight="1">
      <c r="A234" s="39"/>
      <c r="B234" s="40"/>
      <c r="C234" s="220" t="s">
        <v>334</v>
      </c>
      <c r="D234" s="220" t="s">
        <v>142</v>
      </c>
      <c r="E234" s="221" t="s">
        <v>299</v>
      </c>
      <c r="F234" s="222" t="s">
        <v>300</v>
      </c>
      <c r="G234" s="223" t="s">
        <v>145</v>
      </c>
      <c r="H234" s="224">
        <v>5287.5</v>
      </c>
      <c r="I234" s="225"/>
      <c r="J234" s="226">
        <f>ROUND(I234*H234,2)</f>
        <v>0</v>
      </c>
      <c r="K234" s="227"/>
      <c r="L234" s="45"/>
      <c r="M234" s="228" t="s">
        <v>1</v>
      </c>
      <c r="N234" s="229" t="s">
        <v>42</v>
      </c>
      <c r="O234" s="92"/>
      <c r="P234" s="230">
        <f>O234*H234</f>
        <v>0</v>
      </c>
      <c r="Q234" s="230">
        <v>0</v>
      </c>
      <c r="R234" s="230">
        <f>Q234*H234</f>
        <v>0</v>
      </c>
      <c r="S234" s="230">
        <v>0</v>
      </c>
      <c r="T234" s="231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2" t="s">
        <v>146</v>
      </c>
      <c r="AT234" s="232" t="s">
        <v>142</v>
      </c>
      <c r="AU234" s="232" t="s">
        <v>87</v>
      </c>
      <c r="AY234" s="18" t="s">
        <v>140</v>
      </c>
      <c r="BE234" s="233">
        <f>IF(N234="základní",J234,0)</f>
        <v>0</v>
      </c>
      <c r="BF234" s="233">
        <f>IF(N234="snížená",J234,0)</f>
        <v>0</v>
      </c>
      <c r="BG234" s="233">
        <f>IF(N234="zákl. přenesená",J234,0)</f>
        <v>0</v>
      </c>
      <c r="BH234" s="233">
        <f>IF(N234="sníž. přenesená",J234,0)</f>
        <v>0</v>
      </c>
      <c r="BI234" s="233">
        <f>IF(N234="nulová",J234,0)</f>
        <v>0</v>
      </c>
      <c r="BJ234" s="18" t="s">
        <v>85</v>
      </c>
      <c r="BK234" s="233">
        <f>ROUND(I234*H234,2)</f>
        <v>0</v>
      </c>
      <c r="BL234" s="18" t="s">
        <v>146</v>
      </c>
      <c r="BM234" s="232" t="s">
        <v>730</v>
      </c>
    </row>
    <row r="235" s="13" customFormat="1">
      <c r="A235" s="13"/>
      <c r="B235" s="234"/>
      <c r="C235" s="235"/>
      <c r="D235" s="236" t="s">
        <v>148</v>
      </c>
      <c r="E235" s="237" t="s">
        <v>1</v>
      </c>
      <c r="F235" s="238" t="s">
        <v>731</v>
      </c>
      <c r="G235" s="235"/>
      <c r="H235" s="239">
        <v>5287.5</v>
      </c>
      <c r="I235" s="240"/>
      <c r="J235" s="235"/>
      <c r="K235" s="235"/>
      <c r="L235" s="241"/>
      <c r="M235" s="242"/>
      <c r="N235" s="243"/>
      <c r="O235" s="243"/>
      <c r="P235" s="243"/>
      <c r="Q235" s="243"/>
      <c r="R235" s="243"/>
      <c r="S235" s="243"/>
      <c r="T235" s="24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5" t="s">
        <v>148</v>
      </c>
      <c r="AU235" s="245" t="s">
        <v>87</v>
      </c>
      <c r="AV235" s="13" t="s">
        <v>87</v>
      </c>
      <c r="AW235" s="13" t="s">
        <v>32</v>
      </c>
      <c r="AX235" s="13" t="s">
        <v>85</v>
      </c>
      <c r="AY235" s="245" t="s">
        <v>140</v>
      </c>
    </row>
    <row r="236" s="14" customFormat="1">
      <c r="A236" s="14"/>
      <c r="B236" s="246"/>
      <c r="C236" s="247"/>
      <c r="D236" s="236" t="s">
        <v>148</v>
      </c>
      <c r="E236" s="248" t="s">
        <v>1</v>
      </c>
      <c r="F236" s="249" t="s">
        <v>655</v>
      </c>
      <c r="G236" s="247"/>
      <c r="H236" s="248" t="s">
        <v>1</v>
      </c>
      <c r="I236" s="250"/>
      <c r="J236" s="247"/>
      <c r="K236" s="247"/>
      <c r="L236" s="251"/>
      <c r="M236" s="252"/>
      <c r="N236" s="253"/>
      <c r="O236" s="253"/>
      <c r="P236" s="253"/>
      <c r="Q236" s="253"/>
      <c r="R236" s="253"/>
      <c r="S236" s="253"/>
      <c r="T236" s="25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5" t="s">
        <v>148</v>
      </c>
      <c r="AU236" s="255" t="s">
        <v>87</v>
      </c>
      <c r="AV236" s="14" t="s">
        <v>85</v>
      </c>
      <c r="AW236" s="14" t="s">
        <v>32</v>
      </c>
      <c r="AX236" s="14" t="s">
        <v>77</v>
      </c>
      <c r="AY236" s="255" t="s">
        <v>140</v>
      </c>
    </row>
    <row r="237" s="2" customFormat="1" ht="21.75" customHeight="1">
      <c r="A237" s="39"/>
      <c r="B237" s="40"/>
      <c r="C237" s="220" t="s">
        <v>338</v>
      </c>
      <c r="D237" s="220" t="s">
        <v>142</v>
      </c>
      <c r="E237" s="221" t="s">
        <v>304</v>
      </c>
      <c r="F237" s="222" t="s">
        <v>305</v>
      </c>
      <c r="G237" s="223" t="s">
        <v>145</v>
      </c>
      <c r="H237" s="224">
        <v>1825.8</v>
      </c>
      <c r="I237" s="225"/>
      <c r="J237" s="226">
        <f>ROUND(I237*H237,2)</f>
        <v>0</v>
      </c>
      <c r="K237" s="227"/>
      <c r="L237" s="45"/>
      <c r="M237" s="228" t="s">
        <v>1</v>
      </c>
      <c r="N237" s="229" t="s">
        <v>42</v>
      </c>
      <c r="O237" s="92"/>
      <c r="P237" s="230">
        <f>O237*H237</f>
        <v>0</v>
      </c>
      <c r="Q237" s="230">
        <v>0</v>
      </c>
      <c r="R237" s="230">
        <f>Q237*H237</f>
        <v>0</v>
      </c>
      <c r="S237" s="230">
        <v>0</v>
      </c>
      <c r="T237" s="231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2" t="s">
        <v>146</v>
      </c>
      <c r="AT237" s="232" t="s">
        <v>142</v>
      </c>
      <c r="AU237" s="232" t="s">
        <v>87</v>
      </c>
      <c r="AY237" s="18" t="s">
        <v>140</v>
      </c>
      <c r="BE237" s="233">
        <f>IF(N237="základní",J237,0)</f>
        <v>0</v>
      </c>
      <c r="BF237" s="233">
        <f>IF(N237="snížená",J237,0)</f>
        <v>0</v>
      </c>
      <c r="BG237" s="233">
        <f>IF(N237="zákl. přenesená",J237,0)</f>
        <v>0</v>
      </c>
      <c r="BH237" s="233">
        <f>IF(N237="sníž. přenesená",J237,0)</f>
        <v>0</v>
      </c>
      <c r="BI237" s="233">
        <f>IF(N237="nulová",J237,0)</f>
        <v>0</v>
      </c>
      <c r="BJ237" s="18" t="s">
        <v>85</v>
      </c>
      <c r="BK237" s="233">
        <f>ROUND(I237*H237,2)</f>
        <v>0</v>
      </c>
      <c r="BL237" s="18" t="s">
        <v>146</v>
      </c>
      <c r="BM237" s="232" t="s">
        <v>732</v>
      </c>
    </row>
    <row r="238" s="13" customFormat="1">
      <c r="A238" s="13"/>
      <c r="B238" s="234"/>
      <c r="C238" s="235"/>
      <c r="D238" s="236" t="s">
        <v>148</v>
      </c>
      <c r="E238" s="237" t="s">
        <v>1</v>
      </c>
      <c r="F238" s="238" t="s">
        <v>733</v>
      </c>
      <c r="G238" s="235"/>
      <c r="H238" s="239">
        <v>1825.8</v>
      </c>
      <c r="I238" s="240"/>
      <c r="J238" s="235"/>
      <c r="K238" s="235"/>
      <c r="L238" s="241"/>
      <c r="M238" s="242"/>
      <c r="N238" s="243"/>
      <c r="O238" s="243"/>
      <c r="P238" s="243"/>
      <c r="Q238" s="243"/>
      <c r="R238" s="243"/>
      <c r="S238" s="243"/>
      <c r="T238" s="24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5" t="s">
        <v>148</v>
      </c>
      <c r="AU238" s="245" t="s">
        <v>87</v>
      </c>
      <c r="AV238" s="13" t="s">
        <v>87</v>
      </c>
      <c r="AW238" s="13" t="s">
        <v>32</v>
      </c>
      <c r="AX238" s="13" t="s">
        <v>85</v>
      </c>
      <c r="AY238" s="245" t="s">
        <v>140</v>
      </c>
    </row>
    <row r="239" s="14" customFormat="1">
      <c r="A239" s="14"/>
      <c r="B239" s="246"/>
      <c r="C239" s="247"/>
      <c r="D239" s="236" t="s">
        <v>148</v>
      </c>
      <c r="E239" s="248" t="s">
        <v>1</v>
      </c>
      <c r="F239" s="249" t="s">
        <v>655</v>
      </c>
      <c r="G239" s="247"/>
      <c r="H239" s="248" t="s">
        <v>1</v>
      </c>
      <c r="I239" s="250"/>
      <c r="J239" s="247"/>
      <c r="K239" s="247"/>
      <c r="L239" s="251"/>
      <c r="M239" s="252"/>
      <c r="N239" s="253"/>
      <c r="O239" s="253"/>
      <c r="P239" s="253"/>
      <c r="Q239" s="253"/>
      <c r="R239" s="253"/>
      <c r="S239" s="253"/>
      <c r="T239" s="25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5" t="s">
        <v>148</v>
      </c>
      <c r="AU239" s="255" t="s">
        <v>87</v>
      </c>
      <c r="AV239" s="14" t="s">
        <v>85</v>
      </c>
      <c r="AW239" s="14" t="s">
        <v>32</v>
      </c>
      <c r="AX239" s="14" t="s">
        <v>77</v>
      </c>
      <c r="AY239" s="255" t="s">
        <v>140</v>
      </c>
    </row>
    <row r="240" s="2" customFormat="1" ht="21.75" customHeight="1">
      <c r="A240" s="39"/>
      <c r="B240" s="40"/>
      <c r="C240" s="220" t="s">
        <v>342</v>
      </c>
      <c r="D240" s="220" t="s">
        <v>142</v>
      </c>
      <c r="E240" s="221" t="s">
        <v>588</v>
      </c>
      <c r="F240" s="222" t="s">
        <v>589</v>
      </c>
      <c r="G240" s="223" t="s">
        <v>145</v>
      </c>
      <c r="H240" s="224">
        <v>3358</v>
      </c>
      <c r="I240" s="225"/>
      <c r="J240" s="226">
        <f>ROUND(I240*H240,2)</f>
        <v>0</v>
      </c>
      <c r="K240" s="227"/>
      <c r="L240" s="45"/>
      <c r="M240" s="228" t="s">
        <v>1</v>
      </c>
      <c r="N240" s="229" t="s">
        <v>42</v>
      </c>
      <c r="O240" s="92"/>
      <c r="P240" s="230">
        <f>O240*H240</f>
        <v>0</v>
      </c>
      <c r="Q240" s="230">
        <v>0</v>
      </c>
      <c r="R240" s="230">
        <f>Q240*H240</f>
        <v>0</v>
      </c>
      <c r="S240" s="230">
        <v>0</v>
      </c>
      <c r="T240" s="231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2" t="s">
        <v>146</v>
      </c>
      <c r="AT240" s="232" t="s">
        <v>142</v>
      </c>
      <c r="AU240" s="232" t="s">
        <v>87</v>
      </c>
      <c r="AY240" s="18" t="s">
        <v>140</v>
      </c>
      <c r="BE240" s="233">
        <f>IF(N240="základní",J240,0)</f>
        <v>0</v>
      </c>
      <c r="BF240" s="233">
        <f>IF(N240="snížená",J240,0)</f>
        <v>0</v>
      </c>
      <c r="BG240" s="233">
        <f>IF(N240="zákl. přenesená",J240,0)</f>
        <v>0</v>
      </c>
      <c r="BH240" s="233">
        <f>IF(N240="sníž. přenesená",J240,0)</f>
        <v>0</v>
      </c>
      <c r="BI240" s="233">
        <f>IF(N240="nulová",J240,0)</f>
        <v>0</v>
      </c>
      <c r="BJ240" s="18" t="s">
        <v>85</v>
      </c>
      <c r="BK240" s="233">
        <f>ROUND(I240*H240,2)</f>
        <v>0</v>
      </c>
      <c r="BL240" s="18" t="s">
        <v>146</v>
      </c>
      <c r="BM240" s="232" t="s">
        <v>734</v>
      </c>
    </row>
    <row r="241" s="13" customFormat="1">
      <c r="A241" s="13"/>
      <c r="B241" s="234"/>
      <c r="C241" s="235"/>
      <c r="D241" s="236" t="s">
        <v>148</v>
      </c>
      <c r="E241" s="237" t="s">
        <v>1</v>
      </c>
      <c r="F241" s="238" t="s">
        <v>735</v>
      </c>
      <c r="G241" s="235"/>
      <c r="H241" s="239">
        <v>3358</v>
      </c>
      <c r="I241" s="240"/>
      <c r="J241" s="235"/>
      <c r="K241" s="235"/>
      <c r="L241" s="241"/>
      <c r="M241" s="242"/>
      <c r="N241" s="243"/>
      <c r="O241" s="243"/>
      <c r="P241" s="243"/>
      <c r="Q241" s="243"/>
      <c r="R241" s="243"/>
      <c r="S241" s="243"/>
      <c r="T241" s="24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5" t="s">
        <v>148</v>
      </c>
      <c r="AU241" s="245" t="s">
        <v>87</v>
      </c>
      <c r="AV241" s="13" t="s">
        <v>87</v>
      </c>
      <c r="AW241" s="13" t="s">
        <v>32</v>
      </c>
      <c r="AX241" s="13" t="s">
        <v>85</v>
      </c>
      <c r="AY241" s="245" t="s">
        <v>140</v>
      </c>
    </row>
    <row r="242" s="14" customFormat="1">
      <c r="A242" s="14"/>
      <c r="B242" s="246"/>
      <c r="C242" s="247"/>
      <c r="D242" s="236" t="s">
        <v>148</v>
      </c>
      <c r="E242" s="248" t="s">
        <v>1</v>
      </c>
      <c r="F242" s="249" t="s">
        <v>655</v>
      </c>
      <c r="G242" s="247"/>
      <c r="H242" s="248" t="s">
        <v>1</v>
      </c>
      <c r="I242" s="250"/>
      <c r="J242" s="247"/>
      <c r="K242" s="247"/>
      <c r="L242" s="251"/>
      <c r="M242" s="252"/>
      <c r="N242" s="253"/>
      <c r="O242" s="253"/>
      <c r="P242" s="253"/>
      <c r="Q242" s="253"/>
      <c r="R242" s="253"/>
      <c r="S242" s="253"/>
      <c r="T242" s="25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5" t="s">
        <v>148</v>
      </c>
      <c r="AU242" s="255" t="s">
        <v>87</v>
      </c>
      <c r="AV242" s="14" t="s">
        <v>85</v>
      </c>
      <c r="AW242" s="14" t="s">
        <v>32</v>
      </c>
      <c r="AX242" s="14" t="s">
        <v>77</v>
      </c>
      <c r="AY242" s="255" t="s">
        <v>140</v>
      </c>
    </row>
    <row r="243" s="2" customFormat="1" ht="16.5" customHeight="1">
      <c r="A243" s="39"/>
      <c r="B243" s="40"/>
      <c r="C243" s="220" t="s">
        <v>346</v>
      </c>
      <c r="D243" s="220" t="s">
        <v>142</v>
      </c>
      <c r="E243" s="221" t="s">
        <v>591</v>
      </c>
      <c r="F243" s="222" t="s">
        <v>592</v>
      </c>
      <c r="G243" s="223" t="s">
        <v>145</v>
      </c>
      <c r="H243" s="224">
        <v>3358</v>
      </c>
      <c r="I243" s="225"/>
      <c r="J243" s="226">
        <f>ROUND(I243*H243,2)</f>
        <v>0</v>
      </c>
      <c r="K243" s="227"/>
      <c r="L243" s="45"/>
      <c r="M243" s="228" t="s">
        <v>1</v>
      </c>
      <c r="N243" s="229" t="s">
        <v>42</v>
      </c>
      <c r="O243" s="92"/>
      <c r="P243" s="230">
        <f>O243*H243</f>
        <v>0</v>
      </c>
      <c r="Q243" s="230">
        <v>0</v>
      </c>
      <c r="R243" s="230">
        <f>Q243*H243</f>
        <v>0</v>
      </c>
      <c r="S243" s="230">
        <v>0</v>
      </c>
      <c r="T243" s="231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2" t="s">
        <v>146</v>
      </c>
      <c r="AT243" s="232" t="s">
        <v>142</v>
      </c>
      <c r="AU243" s="232" t="s">
        <v>87</v>
      </c>
      <c r="AY243" s="18" t="s">
        <v>140</v>
      </c>
      <c r="BE243" s="233">
        <f>IF(N243="základní",J243,0)</f>
        <v>0</v>
      </c>
      <c r="BF243" s="233">
        <f>IF(N243="snížená",J243,0)</f>
        <v>0</v>
      </c>
      <c r="BG243" s="233">
        <f>IF(N243="zákl. přenesená",J243,0)</f>
        <v>0</v>
      </c>
      <c r="BH243" s="233">
        <f>IF(N243="sníž. přenesená",J243,0)</f>
        <v>0</v>
      </c>
      <c r="BI243" s="233">
        <f>IF(N243="nulová",J243,0)</f>
        <v>0</v>
      </c>
      <c r="BJ243" s="18" t="s">
        <v>85</v>
      </c>
      <c r="BK243" s="233">
        <f>ROUND(I243*H243,2)</f>
        <v>0</v>
      </c>
      <c r="BL243" s="18" t="s">
        <v>146</v>
      </c>
      <c r="BM243" s="232" t="s">
        <v>736</v>
      </c>
    </row>
    <row r="244" s="13" customFormat="1">
      <c r="A244" s="13"/>
      <c r="B244" s="234"/>
      <c r="C244" s="235"/>
      <c r="D244" s="236" t="s">
        <v>148</v>
      </c>
      <c r="E244" s="237" t="s">
        <v>1</v>
      </c>
      <c r="F244" s="238" t="s">
        <v>735</v>
      </c>
      <c r="G244" s="235"/>
      <c r="H244" s="239">
        <v>3358</v>
      </c>
      <c r="I244" s="240"/>
      <c r="J244" s="235"/>
      <c r="K244" s="235"/>
      <c r="L244" s="241"/>
      <c r="M244" s="242"/>
      <c r="N244" s="243"/>
      <c r="O244" s="243"/>
      <c r="P244" s="243"/>
      <c r="Q244" s="243"/>
      <c r="R244" s="243"/>
      <c r="S244" s="243"/>
      <c r="T244" s="24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5" t="s">
        <v>148</v>
      </c>
      <c r="AU244" s="245" t="s">
        <v>87</v>
      </c>
      <c r="AV244" s="13" t="s">
        <v>87</v>
      </c>
      <c r="AW244" s="13" t="s">
        <v>32</v>
      </c>
      <c r="AX244" s="13" t="s">
        <v>85</v>
      </c>
      <c r="AY244" s="245" t="s">
        <v>140</v>
      </c>
    </row>
    <row r="245" s="14" customFormat="1">
      <c r="A245" s="14"/>
      <c r="B245" s="246"/>
      <c r="C245" s="247"/>
      <c r="D245" s="236" t="s">
        <v>148</v>
      </c>
      <c r="E245" s="248" t="s">
        <v>1</v>
      </c>
      <c r="F245" s="249" t="s">
        <v>655</v>
      </c>
      <c r="G245" s="247"/>
      <c r="H245" s="248" t="s">
        <v>1</v>
      </c>
      <c r="I245" s="250"/>
      <c r="J245" s="247"/>
      <c r="K245" s="247"/>
      <c r="L245" s="251"/>
      <c r="M245" s="252"/>
      <c r="N245" s="253"/>
      <c r="O245" s="253"/>
      <c r="P245" s="253"/>
      <c r="Q245" s="253"/>
      <c r="R245" s="253"/>
      <c r="S245" s="253"/>
      <c r="T245" s="25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5" t="s">
        <v>148</v>
      </c>
      <c r="AU245" s="255" t="s">
        <v>87</v>
      </c>
      <c r="AV245" s="14" t="s">
        <v>85</v>
      </c>
      <c r="AW245" s="14" t="s">
        <v>32</v>
      </c>
      <c r="AX245" s="14" t="s">
        <v>77</v>
      </c>
      <c r="AY245" s="255" t="s">
        <v>140</v>
      </c>
    </row>
    <row r="246" s="2" customFormat="1" ht="33" customHeight="1">
      <c r="A246" s="39"/>
      <c r="B246" s="40"/>
      <c r="C246" s="220" t="s">
        <v>351</v>
      </c>
      <c r="D246" s="220" t="s">
        <v>142</v>
      </c>
      <c r="E246" s="221" t="s">
        <v>309</v>
      </c>
      <c r="F246" s="222" t="s">
        <v>310</v>
      </c>
      <c r="G246" s="223" t="s">
        <v>145</v>
      </c>
      <c r="H246" s="224">
        <v>1790</v>
      </c>
      <c r="I246" s="225"/>
      <c r="J246" s="226">
        <f>ROUND(I246*H246,2)</f>
        <v>0</v>
      </c>
      <c r="K246" s="227"/>
      <c r="L246" s="45"/>
      <c r="M246" s="228" t="s">
        <v>1</v>
      </c>
      <c r="N246" s="229" t="s">
        <v>42</v>
      </c>
      <c r="O246" s="92"/>
      <c r="P246" s="230">
        <f>O246*H246</f>
        <v>0</v>
      </c>
      <c r="Q246" s="230">
        <v>0</v>
      </c>
      <c r="R246" s="230">
        <f>Q246*H246</f>
        <v>0</v>
      </c>
      <c r="S246" s="230">
        <v>0</v>
      </c>
      <c r="T246" s="231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2" t="s">
        <v>146</v>
      </c>
      <c r="AT246" s="232" t="s">
        <v>142</v>
      </c>
      <c r="AU246" s="232" t="s">
        <v>87</v>
      </c>
      <c r="AY246" s="18" t="s">
        <v>140</v>
      </c>
      <c r="BE246" s="233">
        <f>IF(N246="základní",J246,0)</f>
        <v>0</v>
      </c>
      <c r="BF246" s="233">
        <f>IF(N246="snížená",J246,0)</f>
        <v>0</v>
      </c>
      <c r="BG246" s="233">
        <f>IF(N246="zákl. přenesená",J246,0)</f>
        <v>0</v>
      </c>
      <c r="BH246" s="233">
        <f>IF(N246="sníž. přenesená",J246,0)</f>
        <v>0</v>
      </c>
      <c r="BI246" s="233">
        <f>IF(N246="nulová",J246,0)</f>
        <v>0</v>
      </c>
      <c r="BJ246" s="18" t="s">
        <v>85</v>
      </c>
      <c r="BK246" s="233">
        <f>ROUND(I246*H246,2)</f>
        <v>0</v>
      </c>
      <c r="BL246" s="18" t="s">
        <v>146</v>
      </c>
      <c r="BM246" s="232" t="s">
        <v>737</v>
      </c>
    </row>
    <row r="247" s="13" customFormat="1">
      <c r="A247" s="13"/>
      <c r="B247" s="234"/>
      <c r="C247" s="235"/>
      <c r="D247" s="236" t="s">
        <v>148</v>
      </c>
      <c r="E247" s="237" t="s">
        <v>1</v>
      </c>
      <c r="F247" s="238" t="s">
        <v>738</v>
      </c>
      <c r="G247" s="235"/>
      <c r="H247" s="239">
        <v>1790</v>
      </c>
      <c r="I247" s="240"/>
      <c r="J247" s="235"/>
      <c r="K247" s="235"/>
      <c r="L247" s="241"/>
      <c r="M247" s="242"/>
      <c r="N247" s="243"/>
      <c r="O247" s="243"/>
      <c r="P247" s="243"/>
      <c r="Q247" s="243"/>
      <c r="R247" s="243"/>
      <c r="S247" s="243"/>
      <c r="T247" s="24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5" t="s">
        <v>148</v>
      </c>
      <c r="AU247" s="245" t="s">
        <v>87</v>
      </c>
      <c r="AV247" s="13" t="s">
        <v>87</v>
      </c>
      <c r="AW247" s="13" t="s">
        <v>32</v>
      </c>
      <c r="AX247" s="13" t="s">
        <v>85</v>
      </c>
      <c r="AY247" s="245" t="s">
        <v>140</v>
      </c>
    </row>
    <row r="248" s="14" customFormat="1">
      <c r="A248" s="14"/>
      <c r="B248" s="246"/>
      <c r="C248" s="247"/>
      <c r="D248" s="236" t="s">
        <v>148</v>
      </c>
      <c r="E248" s="248" t="s">
        <v>1</v>
      </c>
      <c r="F248" s="249" t="s">
        <v>655</v>
      </c>
      <c r="G248" s="247"/>
      <c r="H248" s="248" t="s">
        <v>1</v>
      </c>
      <c r="I248" s="250"/>
      <c r="J248" s="247"/>
      <c r="K248" s="247"/>
      <c r="L248" s="251"/>
      <c r="M248" s="252"/>
      <c r="N248" s="253"/>
      <c r="O248" s="253"/>
      <c r="P248" s="253"/>
      <c r="Q248" s="253"/>
      <c r="R248" s="253"/>
      <c r="S248" s="253"/>
      <c r="T248" s="25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5" t="s">
        <v>148</v>
      </c>
      <c r="AU248" s="255" t="s">
        <v>87</v>
      </c>
      <c r="AV248" s="14" t="s">
        <v>85</v>
      </c>
      <c r="AW248" s="14" t="s">
        <v>32</v>
      </c>
      <c r="AX248" s="14" t="s">
        <v>77</v>
      </c>
      <c r="AY248" s="255" t="s">
        <v>140</v>
      </c>
    </row>
    <row r="249" s="2" customFormat="1" ht="24.15" customHeight="1">
      <c r="A249" s="39"/>
      <c r="B249" s="40"/>
      <c r="C249" s="220" t="s">
        <v>355</v>
      </c>
      <c r="D249" s="220" t="s">
        <v>142</v>
      </c>
      <c r="E249" s="221" t="s">
        <v>314</v>
      </c>
      <c r="F249" s="222" t="s">
        <v>315</v>
      </c>
      <c r="G249" s="223" t="s">
        <v>145</v>
      </c>
      <c r="H249" s="224">
        <v>1825.8</v>
      </c>
      <c r="I249" s="225"/>
      <c r="J249" s="226">
        <f>ROUND(I249*H249,2)</f>
        <v>0</v>
      </c>
      <c r="K249" s="227"/>
      <c r="L249" s="45"/>
      <c r="M249" s="228" t="s">
        <v>1</v>
      </c>
      <c r="N249" s="229" t="s">
        <v>42</v>
      </c>
      <c r="O249" s="92"/>
      <c r="P249" s="230">
        <f>O249*H249</f>
        <v>0</v>
      </c>
      <c r="Q249" s="230">
        <v>0</v>
      </c>
      <c r="R249" s="230">
        <f>Q249*H249</f>
        <v>0</v>
      </c>
      <c r="S249" s="230">
        <v>0</v>
      </c>
      <c r="T249" s="231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2" t="s">
        <v>146</v>
      </c>
      <c r="AT249" s="232" t="s">
        <v>142</v>
      </c>
      <c r="AU249" s="232" t="s">
        <v>87</v>
      </c>
      <c r="AY249" s="18" t="s">
        <v>140</v>
      </c>
      <c r="BE249" s="233">
        <f>IF(N249="základní",J249,0)</f>
        <v>0</v>
      </c>
      <c r="BF249" s="233">
        <f>IF(N249="snížená",J249,0)</f>
        <v>0</v>
      </c>
      <c r="BG249" s="233">
        <f>IF(N249="zákl. přenesená",J249,0)</f>
        <v>0</v>
      </c>
      <c r="BH249" s="233">
        <f>IF(N249="sníž. přenesená",J249,0)</f>
        <v>0</v>
      </c>
      <c r="BI249" s="233">
        <f>IF(N249="nulová",J249,0)</f>
        <v>0</v>
      </c>
      <c r="BJ249" s="18" t="s">
        <v>85</v>
      </c>
      <c r="BK249" s="233">
        <f>ROUND(I249*H249,2)</f>
        <v>0</v>
      </c>
      <c r="BL249" s="18" t="s">
        <v>146</v>
      </c>
      <c r="BM249" s="232" t="s">
        <v>739</v>
      </c>
    </row>
    <row r="250" s="13" customFormat="1">
      <c r="A250" s="13"/>
      <c r="B250" s="234"/>
      <c r="C250" s="235"/>
      <c r="D250" s="236" t="s">
        <v>148</v>
      </c>
      <c r="E250" s="237" t="s">
        <v>1</v>
      </c>
      <c r="F250" s="238" t="s">
        <v>740</v>
      </c>
      <c r="G250" s="235"/>
      <c r="H250" s="239">
        <v>1825.8</v>
      </c>
      <c r="I250" s="240"/>
      <c r="J250" s="235"/>
      <c r="K250" s="235"/>
      <c r="L250" s="241"/>
      <c r="M250" s="242"/>
      <c r="N250" s="243"/>
      <c r="O250" s="243"/>
      <c r="P250" s="243"/>
      <c r="Q250" s="243"/>
      <c r="R250" s="243"/>
      <c r="S250" s="243"/>
      <c r="T250" s="24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5" t="s">
        <v>148</v>
      </c>
      <c r="AU250" s="245" t="s">
        <v>87</v>
      </c>
      <c r="AV250" s="13" t="s">
        <v>87</v>
      </c>
      <c r="AW250" s="13" t="s">
        <v>32</v>
      </c>
      <c r="AX250" s="13" t="s">
        <v>85</v>
      </c>
      <c r="AY250" s="245" t="s">
        <v>140</v>
      </c>
    </row>
    <row r="251" s="14" customFormat="1">
      <c r="A251" s="14"/>
      <c r="B251" s="246"/>
      <c r="C251" s="247"/>
      <c r="D251" s="236" t="s">
        <v>148</v>
      </c>
      <c r="E251" s="248" t="s">
        <v>1</v>
      </c>
      <c r="F251" s="249" t="s">
        <v>655</v>
      </c>
      <c r="G251" s="247"/>
      <c r="H251" s="248" t="s">
        <v>1</v>
      </c>
      <c r="I251" s="250"/>
      <c r="J251" s="247"/>
      <c r="K251" s="247"/>
      <c r="L251" s="251"/>
      <c r="M251" s="252"/>
      <c r="N251" s="253"/>
      <c r="O251" s="253"/>
      <c r="P251" s="253"/>
      <c r="Q251" s="253"/>
      <c r="R251" s="253"/>
      <c r="S251" s="253"/>
      <c r="T251" s="25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5" t="s">
        <v>148</v>
      </c>
      <c r="AU251" s="255" t="s">
        <v>87</v>
      </c>
      <c r="AV251" s="14" t="s">
        <v>85</v>
      </c>
      <c r="AW251" s="14" t="s">
        <v>32</v>
      </c>
      <c r="AX251" s="14" t="s">
        <v>77</v>
      </c>
      <c r="AY251" s="255" t="s">
        <v>140</v>
      </c>
    </row>
    <row r="252" s="2" customFormat="1" ht="16.5" customHeight="1">
      <c r="A252" s="39"/>
      <c r="B252" s="40"/>
      <c r="C252" s="220" t="s">
        <v>360</v>
      </c>
      <c r="D252" s="220" t="s">
        <v>142</v>
      </c>
      <c r="E252" s="221" t="s">
        <v>318</v>
      </c>
      <c r="F252" s="222" t="s">
        <v>319</v>
      </c>
      <c r="G252" s="223" t="s">
        <v>320</v>
      </c>
      <c r="H252" s="224">
        <v>82.5</v>
      </c>
      <c r="I252" s="225"/>
      <c r="J252" s="226">
        <f>ROUND(I252*H252,2)</f>
        <v>0</v>
      </c>
      <c r="K252" s="227"/>
      <c r="L252" s="45"/>
      <c r="M252" s="228" t="s">
        <v>1</v>
      </c>
      <c r="N252" s="229" t="s">
        <v>42</v>
      </c>
      <c r="O252" s="92"/>
      <c r="P252" s="230">
        <f>O252*H252</f>
        <v>0</v>
      </c>
      <c r="Q252" s="230">
        <v>0.10956000000000001</v>
      </c>
      <c r="R252" s="230">
        <f>Q252*H252</f>
        <v>9.0387000000000004</v>
      </c>
      <c r="S252" s="230">
        <v>0</v>
      </c>
      <c r="T252" s="231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2" t="s">
        <v>146</v>
      </c>
      <c r="AT252" s="232" t="s">
        <v>142</v>
      </c>
      <c r="AU252" s="232" t="s">
        <v>87</v>
      </c>
      <c r="AY252" s="18" t="s">
        <v>140</v>
      </c>
      <c r="BE252" s="233">
        <f>IF(N252="základní",J252,0)</f>
        <v>0</v>
      </c>
      <c r="BF252" s="233">
        <f>IF(N252="snížená",J252,0)</f>
        <v>0</v>
      </c>
      <c r="BG252" s="233">
        <f>IF(N252="zákl. přenesená",J252,0)</f>
        <v>0</v>
      </c>
      <c r="BH252" s="233">
        <f>IF(N252="sníž. přenesená",J252,0)</f>
        <v>0</v>
      </c>
      <c r="BI252" s="233">
        <f>IF(N252="nulová",J252,0)</f>
        <v>0</v>
      </c>
      <c r="BJ252" s="18" t="s">
        <v>85</v>
      </c>
      <c r="BK252" s="233">
        <f>ROUND(I252*H252,2)</f>
        <v>0</v>
      </c>
      <c r="BL252" s="18" t="s">
        <v>146</v>
      </c>
      <c r="BM252" s="232" t="s">
        <v>741</v>
      </c>
    </row>
    <row r="253" s="13" customFormat="1">
      <c r="A253" s="13"/>
      <c r="B253" s="234"/>
      <c r="C253" s="235"/>
      <c r="D253" s="236" t="s">
        <v>148</v>
      </c>
      <c r="E253" s="237" t="s">
        <v>1</v>
      </c>
      <c r="F253" s="238" t="s">
        <v>742</v>
      </c>
      <c r="G253" s="235"/>
      <c r="H253" s="239">
        <v>82.5</v>
      </c>
      <c r="I253" s="240"/>
      <c r="J253" s="235"/>
      <c r="K253" s="235"/>
      <c r="L253" s="241"/>
      <c r="M253" s="242"/>
      <c r="N253" s="243"/>
      <c r="O253" s="243"/>
      <c r="P253" s="243"/>
      <c r="Q253" s="243"/>
      <c r="R253" s="243"/>
      <c r="S253" s="243"/>
      <c r="T253" s="24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5" t="s">
        <v>148</v>
      </c>
      <c r="AU253" s="245" t="s">
        <v>87</v>
      </c>
      <c r="AV253" s="13" t="s">
        <v>87</v>
      </c>
      <c r="AW253" s="13" t="s">
        <v>32</v>
      </c>
      <c r="AX253" s="13" t="s">
        <v>85</v>
      </c>
      <c r="AY253" s="245" t="s">
        <v>140</v>
      </c>
    </row>
    <row r="254" s="14" customFormat="1">
      <c r="A254" s="14"/>
      <c r="B254" s="246"/>
      <c r="C254" s="247"/>
      <c r="D254" s="236" t="s">
        <v>148</v>
      </c>
      <c r="E254" s="248" t="s">
        <v>1</v>
      </c>
      <c r="F254" s="249" t="s">
        <v>655</v>
      </c>
      <c r="G254" s="247"/>
      <c r="H254" s="248" t="s">
        <v>1</v>
      </c>
      <c r="I254" s="250"/>
      <c r="J254" s="247"/>
      <c r="K254" s="247"/>
      <c r="L254" s="251"/>
      <c r="M254" s="252"/>
      <c r="N254" s="253"/>
      <c r="O254" s="253"/>
      <c r="P254" s="253"/>
      <c r="Q254" s="253"/>
      <c r="R254" s="253"/>
      <c r="S254" s="253"/>
      <c r="T254" s="25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5" t="s">
        <v>148</v>
      </c>
      <c r="AU254" s="255" t="s">
        <v>87</v>
      </c>
      <c r="AV254" s="14" t="s">
        <v>85</v>
      </c>
      <c r="AW254" s="14" t="s">
        <v>32</v>
      </c>
      <c r="AX254" s="14" t="s">
        <v>77</v>
      </c>
      <c r="AY254" s="255" t="s">
        <v>140</v>
      </c>
    </row>
    <row r="255" s="12" customFormat="1" ht="22.8" customHeight="1">
      <c r="A255" s="12"/>
      <c r="B255" s="204"/>
      <c r="C255" s="205"/>
      <c r="D255" s="206" t="s">
        <v>76</v>
      </c>
      <c r="E255" s="218" t="s">
        <v>188</v>
      </c>
      <c r="F255" s="218" t="s">
        <v>600</v>
      </c>
      <c r="G255" s="205"/>
      <c r="H255" s="205"/>
      <c r="I255" s="208"/>
      <c r="J255" s="219">
        <f>BK255</f>
        <v>0</v>
      </c>
      <c r="K255" s="205"/>
      <c r="L255" s="210"/>
      <c r="M255" s="211"/>
      <c r="N255" s="212"/>
      <c r="O255" s="212"/>
      <c r="P255" s="213">
        <f>SUM(P256:P268)</f>
        <v>0</v>
      </c>
      <c r="Q255" s="212"/>
      <c r="R255" s="213">
        <f>SUM(R256:R268)</f>
        <v>36.255220999999999</v>
      </c>
      <c r="S255" s="212"/>
      <c r="T255" s="214">
        <f>SUM(T256:T268)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15" t="s">
        <v>85</v>
      </c>
      <c r="AT255" s="216" t="s">
        <v>76</v>
      </c>
      <c r="AU255" s="216" t="s">
        <v>85</v>
      </c>
      <c r="AY255" s="215" t="s">
        <v>140</v>
      </c>
      <c r="BK255" s="217">
        <f>SUM(BK256:BK268)</f>
        <v>0</v>
      </c>
    </row>
    <row r="256" s="2" customFormat="1" ht="24.15" customHeight="1">
      <c r="A256" s="39"/>
      <c r="B256" s="40"/>
      <c r="C256" s="220" t="s">
        <v>364</v>
      </c>
      <c r="D256" s="220" t="s">
        <v>142</v>
      </c>
      <c r="E256" s="221" t="s">
        <v>601</v>
      </c>
      <c r="F256" s="222" t="s">
        <v>602</v>
      </c>
      <c r="G256" s="223" t="s">
        <v>320</v>
      </c>
      <c r="H256" s="224">
        <v>1510</v>
      </c>
      <c r="I256" s="225"/>
      <c r="J256" s="226">
        <f>ROUND(I256*H256,2)</f>
        <v>0</v>
      </c>
      <c r="K256" s="227"/>
      <c r="L256" s="45"/>
      <c r="M256" s="228" t="s">
        <v>1</v>
      </c>
      <c r="N256" s="229" t="s">
        <v>42</v>
      </c>
      <c r="O256" s="92"/>
      <c r="P256" s="230">
        <f>O256*H256</f>
        <v>0</v>
      </c>
      <c r="Q256" s="230">
        <v>0</v>
      </c>
      <c r="R256" s="230">
        <f>Q256*H256</f>
        <v>0</v>
      </c>
      <c r="S256" s="230">
        <v>0</v>
      </c>
      <c r="T256" s="231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2" t="s">
        <v>146</v>
      </c>
      <c r="AT256" s="232" t="s">
        <v>142</v>
      </c>
      <c r="AU256" s="232" t="s">
        <v>87</v>
      </c>
      <c r="AY256" s="18" t="s">
        <v>140</v>
      </c>
      <c r="BE256" s="233">
        <f>IF(N256="základní",J256,0)</f>
        <v>0</v>
      </c>
      <c r="BF256" s="233">
        <f>IF(N256="snížená",J256,0)</f>
        <v>0</v>
      </c>
      <c r="BG256" s="233">
        <f>IF(N256="zákl. přenesená",J256,0)</f>
        <v>0</v>
      </c>
      <c r="BH256" s="233">
        <f>IF(N256="sníž. přenesená",J256,0)</f>
        <v>0</v>
      </c>
      <c r="BI256" s="233">
        <f>IF(N256="nulová",J256,0)</f>
        <v>0</v>
      </c>
      <c r="BJ256" s="18" t="s">
        <v>85</v>
      </c>
      <c r="BK256" s="233">
        <f>ROUND(I256*H256,2)</f>
        <v>0</v>
      </c>
      <c r="BL256" s="18" t="s">
        <v>146</v>
      </c>
      <c r="BM256" s="232" t="s">
        <v>743</v>
      </c>
    </row>
    <row r="257" s="13" customFormat="1">
      <c r="A257" s="13"/>
      <c r="B257" s="234"/>
      <c r="C257" s="235"/>
      <c r="D257" s="236" t="s">
        <v>148</v>
      </c>
      <c r="E257" s="237" t="s">
        <v>1</v>
      </c>
      <c r="F257" s="238" t="s">
        <v>744</v>
      </c>
      <c r="G257" s="235"/>
      <c r="H257" s="239">
        <v>1510</v>
      </c>
      <c r="I257" s="240"/>
      <c r="J257" s="235"/>
      <c r="K257" s="235"/>
      <c r="L257" s="241"/>
      <c r="M257" s="242"/>
      <c r="N257" s="243"/>
      <c r="O257" s="243"/>
      <c r="P257" s="243"/>
      <c r="Q257" s="243"/>
      <c r="R257" s="243"/>
      <c r="S257" s="243"/>
      <c r="T257" s="24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5" t="s">
        <v>148</v>
      </c>
      <c r="AU257" s="245" t="s">
        <v>87</v>
      </c>
      <c r="AV257" s="13" t="s">
        <v>87</v>
      </c>
      <c r="AW257" s="13" t="s">
        <v>32</v>
      </c>
      <c r="AX257" s="13" t="s">
        <v>85</v>
      </c>
      <c r="AY257" s="245" t="s">
        <v>140</v>
      </c>
    </row>
    <row r="258" s="14" customFormat="1">
      <c r="A258" s="14"/>
      <c r="B258" s="246"/>
      <c r="C258" s="247"/>
      <c r="D258" s="236" t="s">
        <v>148</v>
      </c>
      <c r="E258" s="248" t="s">
        <v>1</v>
      </c>
      <c r="F258" s="249" t="s">
        <v>655</v>
      </c>
      <c r="G258" s="247"/>
      <c r="H258" s="248" t="s">
        <v>1</v>
      </c>
      <c r="I258" s="250"/>
      <c r="J258" s="247"/>
      <c r="K258" s="247"/>
      <c r="L258" s="251"/>
      <c r="M258" s="252"/>
      <c r="N258" s="253"/>
      <c r="O258" s="253"/>
      <c r="P258" s="253"/>
      <c r="Q258" s="253"/>
      <c r="R258" s="253"/>
      <c r="S258" s="253"/>
      <c r="T258" s="25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5" t="s">
        <v>148</v>
      </c>
      <c r="AU258" s="255" t="s">
        <v>87</v>
      </c>
      <c r="AV258" s="14" t="s">
        <v>85</v>
      </c>
      <c r="AW258" s="14" t="s">
        <v>32</v>
      </c>
      <c r="AX258" s="14" t="s">
        <v>77</v>
      </c>
      <c r="AY258" s="255" t="s">
        <v>140</v>
      </c>
    </row>
    <row r="259" s="2" customFormat="1" ht="37.8" customHeight="1">
      <c r="A259" s="39"/>
      <c r="B259" s="40"/>
      <c r="C259" s="278" t="s">
        <v>369</v>
      </c>
      <c r="D259" s="278" t="s">
        <v>189</v>
      </c>
      <c r="E259" s="279" t="s">
        <v>605</v>
      </c>
      <c r="F259" s="280" t="s">
        <v>606</v>
      </c>
      <c r="G259" s="281" t="s">
        <v>320</v>
      </c>
      <c r="H259" s="282">
        <v>1532.6500000000001</v>
      </c>
      <c r="I259" s="283"/>
      <c r="J259" s="284">
        <f>ROUND(I259*H259,2)</f>
        <v>0</v>
      </c>
      <c r="K259" s="285"/>
      <c r="L259" s="286"/>
      <c r="M259" s="287" t="s">
        <v>1</v>
      </c>
      <c r="N259" s="288" t="s">
        <v>42</v>
      </c>
      <c r="O259" s="92"/>
      <c r="P259" s="230">
        <f>O259*H259</f>
        <v>0</v>
      </c>
      <c r="Q259" s="230">
        <v>0.00114</v>
      </c>
      <c r="R259" s="230">
        <f>Q259*H259</f>
        <v>1.7472210000000001</v>
      </c>
      <c r="S259" s="230">
        <v>0</v>
      </c>
      <c r="T259" s="231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2" t="s">
        <v>188</v>
      </c>
      <c r="AT259" s="232" t="s">
        <v>189</v>
      </c>
      <c r="AU259" s="232" t="s">
        <v>87</v>
      </c>
      <c r="AY259" s="18" t="s">
        <v>140</v>
      </c>
      <c r="BE259" s="233">
        <f>IF(N259="základní",J259,0)</f>
        <v>0</v>
      </c>
      <c r="BF259" s="233">
        <f>IF(N259="snížená",J259,0)</f>
        <v>0</v>
      </c>
      <c r="BG259" s="233">
        <f>IF(N259="zákl. přenesená",J259,0)</f>
        <v>0</v>
      </c>
      <c r="BH259" s="233">
        <f>IF(N259="sníž. přenesená",J259,0)</f>
        <v>0</v>
      </c>
      <c r="BI259" s="233">
        <f>IF(N259="nulová",J259,0)</f>
        <v>0</v>
      </c>
      <c r="BJ259" s="18" t="s">
        <v>85</v>
      </c>
      <c r="BK259" s="233">
        <f>ROUND(I259*H259,2)</f>
        <v>0</v>
      </c>
      <c r="BL259" s="18" t="s">
        <v>146</v>
      </c>
      <c r="BM259" s="232" t="s">
        <v>745</v>
      </c>
    </row>
    <row r="260" s="13" customFormat="1">
      <c r="A260" s="13"/>
      <c r="B260" s="234"/>
      <c r="C260" s="235"/>
      <c r="D260" s="236" t="s">
        <v>148</v>
      </c>
      <c r="E260" s="235"/>
      <c r="F260" s="238" t="s">
        <v>746</v>
      </c>
      <c r="G260" s="235"/>
      <c r="H260" s="239">
        <v>1532.6500000000001</v>
      </c>
      <c r="I260" s="240"/>
      <c r="J260" s="235"/>
      <c r="K260" s="235"/>
      <c r="L260" s="241"/>
      <c r="M260" s="242"/>
      <c r="N260" s="243"/>
      <c r="O260" s="243"/>
      <c r="P260" s="243"/>
      <c r="Q260" s="243"/>
      <c r="R260" s="243"/>
      <c r="S260" s="243"/>
      <c r="T260" s="24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5" t="s">
        <v>148</v>
      </c>
      <c r="AU260" s="245" t="s">
        <v>87</v>
      </c>
      <c r="AV260" s="13" t="s">
        <v>87</v>
      </c>
      <c r="AW260" s="13" t="s">
        <v>4</v>
      </c>
      <c r="AX260" s="13" t="s">
        <v>85</v>
      </c>
      <c r="AY260" s="245" t="s">
        <v>140</v>
      </c>
    </row>
    <row r="261" s="2" customFormat="1" ht="24.15" customHeight="1">
      <c r="A261" s="39"/>
      <c r="B261" s="40"/>
      <c r="C261" s="220" t="s">
        <v>373</v>
      </c>
      <c r="D261" s="220" t="s">
        <v>142</v>
      </c>
      <c r="E261" s="221" t="s">
        <v>621</v>
      </c>
      <c r="F261" s="222" t="s">
        <v>622</v>
      </c>
      <c r="G261" s="223" t="s">
        <v>327</v>
      </c>
      <c r="H261" s="224">
        <v>20</v>
      </c>
      <c r="I261" s="225"/>
      <c r="J261" s="226">
        <f>ROUND(I261*H261,2)</f>
        <v>0</v>
      </c>
      <c r="K261" s="227"/>
      <c r="L261" s="45"/>
      <c r="M261" s="228" t="s">
        <v>1</v>
      </c>
      <c r="N261" s="229" t="s">
        <v>42</v>
      </c>
      <c r="O261" s="92"/>
      <c r="P261" s="230">
        <f>O261*H261</f>
        <v>0</v>
      </c>
      <c r="Q261" s="230">
        <v>1.29291</v>
      </c>
      <c r="R261" s="230">
        <f>Q261*H261</f>
        <v>25.8582</v>
      </c>
      <c r="S261" s="230">
        <v>0</v>
      </c>
      <c r="T261" s="231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2" t="s">
        <v>146</v>
      </c>
      <c r="AT261" s="232" t="s">
        <v>142</v>
      </c>
      <c r="AU261" s="232" t="s">
        <v>87</v>
      </c>
      <c r="AY261" s="18" t="s">
        <v>140</v>
      </c>
      <c r="BE261" s="233">
        <f>IF(N261="základní",J261,0)</f>
        <v>0</v>
      </c>
      <c r="BF261" s="233">
        <f>IF(N261="snížená",J261,0)</f>
        <v>0</v>
      </c>
      <c r="BG261" s="233">
        <f>IF(N261="zákl. přenesená",J261,0)</f>
        <v>0</v>
      </c>
      <c r="BH261" s="233">
        <f>IF(N261="sníž. přenesená",J261,0)</f>
        <v>0</v>
      </c>
      <c r="BI261" s="233">
        <f>IF(N261="nulová",J261,0)</f>
        <v>0</v>
      </c>
      <c r="BJ261" s="18" t="s">
        <v>85</v>
      </c>
      <c r="BK261" s="233">
        <f>ROUND(I261*H261,2)</f>
        <v>0</v>
      </c>
      <c r="BL261" s="18" t="s">
        <v>146</v>
      </c>
      <c r="BM261" s="232" t="s">
        <v>747</v>
      </c>
    </row>
    <row r="262" s="13" customFormat="1">
      <c r="A262" s="13"/>
      <c r="B262" s="234"/>
      <c r="C262" s="235"/>
      <c r="D262" s="236" t="s">
        <v>148</v>
      </c>
      <c r="E262" s="237" t="s">
        <v>1</v>
      </c>
      <c r="F262" s="238" t="s">
        <v>748</v>
      </c>
      <c r="G262" s="235"/>
      <c r="H262" s="239">
        <v>20</v>
      </c>
      <c r="I262" s="240"/>
      <c r="J262" s="235"/>
      <c r="K262" s="235"/>
      <c r="L262" s="241"/>
      <c r="M262" s="242"/>
      <c r="N262" s="243"/>
      <c r="O262" s="243"/>
      <c r="P262" s="243"/>
      <c r="Q262" s="243"/>
      <c r="R262" s="243"/>
      <c r="S262" s="243"/>
      <c r="T262" s="24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5" t="s">
        <v>148</v>
      </c>
      <c r="AU262" s="245" t="s">
        <v>87</v>
      </c>
      <c r="AV262" s="13" t="s">
        <v>87</v>
      </c>
      <c r="AW262" s="13" t="s">
        <v>32</v>
      </c>
      <c r="AX262" s="13" t="s">
        <v>85</v>
      </c>
      <c r="AY262" s="245" t="s">
        <v>140</v>
      </c>
    </row>
    <row r="263" s="14" customFormat="1">
      <c r="A263" s="14"/>
      <c r="B263" s="246"/>
      <c r="C263" s="247"/>
      <c r="D263" s="236" t="s">
        <v>148</v>
      </c>
      <c r="E263" s="248" t="s">
        <v>1</v>
      </c>
      <c r="F263" s="249" t="s">
        <v>655</v>
      </c>
      <c r="G263" s="247"/>
      <c r="H263" s="248" t="s">
        <v>1</v>
      </c>
      <c r="I263" s="250"/>
      <c r="J263" s="247"/>
      <c r="K263" s="247"/>
      <c r="L263" s="251"/>
      <c r="M263" s="252"/>
      <c r="N263" s="253"/>
      <c r="O263" s="253"/>
      <c r="P263" s="253"/>
      <c r="Q263" s="253"/>
      <c r="R263" s="253"/>
      <c r="S263" s="253"/>
      <c r="T263" s="25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5" t="s">
        <v>148</v>
      </c>
      <c r="AU263" s="255" t="s">
        <v>87</v>
      </c>
      <c r="AV263" s="14" t="s">
        <v>85</v>
      </c>
      <c r="AW263" s="14" t="s">
        <v>32</v>
      </c>
      <c r="AX263" s="14" t="s">
        <v>77</v>
      </c>
      <c r="AY263" s="255" t="s">
        <v>140</v>
      </c>
    </row>
    <row r="264" s="2" customFormat="1" ht="24.15" customHeight="1">
      <c r="A264" s="39"/>
      <c r="B264" s="40"/>
      <c r="C264" s="220" t="s">
        <v>378</v>
      </c>
      <c r="D264" s="220" t="s">
        <v>142</v>
      </c>
      <c r="E264" s="221" t="s">
        <v>625</v>
      </c>
      <c r="F264" s="222" t="s">
        <v>626</v>
      </c>
      <c r="G264" s="223" t="s">
        <v>327</v>
      </c>
      <c r="H264" s="224">
        <v>5</v>
      </c>
      <c r="I264" s="225"/>
      <c r="J264" s="226">
        <f>ROUND(I264*H264,2)</f>
        <v>0</v>
      </c>
      <c r="K264" s="227"/>
      <c r="L264" s="45"/>
      <c r="M264" s="228" t="s">
        <v>1</v>
      </c>
      <c r="N264" s="229" t="s">
        <v>42</v>
      </c>
      <c r="O264" s="92"/>
      <c r="P264" s="230">
        <f>O264*H264</f>
        <v>0</v>
      </c>
      <c r="Q264" s="230">
        <v>0.1326</v>
      </c>
      <c r="R264" s="230">
        <f>Q264*H264</f>
        <v>0.66300000000000003</v>
      </c>
      <c r="S264" s="230">
        <v>0</v>
      </c>
      <c r="T264" s="231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2" t="s">
        <v>146</v>
      </c>
      <c r="AT264" s="232" t="s">
        <v>142</v>
      </c>
      <c r="AU264" s="232" t="s">
        <v>87</v>
      </c>
      <c r="AY264" s="18" t="s">
        <v>140</v>
      </c>
      <c r="BE264" s="233">
        <f>IF(N264="základní",J264,0)</f>
        <v>0</v>
      </c>
      <c r="BF264" s="233">
        <f>IF(N264="snížená",J264,0)</f>
        <v>0</v>
      </c>
      <c r="BG264" s="233">
        <f>IF(N264="zákl. přenesená",J264,0)</f>
        <v>0</v>
      </c>
      <c r="BH264" s="233">
        <f>IF(N264="sníž. přenesená",J264,0)</f>
        <v>0</v>
      </c>
      <c r="BI264" s="233">
        <f>IF(N264="nulová",J264,0)</f>
        <v>0</v>
      </c>
      <c r="BJ264" s="18" t="s">
        <v>85</v>
      </c>
      <c r="BK264" s="233">
        <f>ROUND(I264*H264,2)</f>
        <v>0</v>
      </c>
      <c r="BL264" s="18" t="s">
        <v>146</v>
      </c>
      <c r="BM264" s="232" t="s">
        <v>749</v>
      </c>
    </row>
    <row r="265" s="2" customFormat="1" ht="16.5" customHeight="1">
      <c r="A265" s="39"/>
      <c r="B265" s="40"/>
      <c r="C265" s="278" t="s">
        <v>383</v>
      </c>
      <c r="D265" s="278" t="s">
        <v>189</v>
      </c>
      <c r="E265" s="279" t="s">
        <v>628</v>
      </c>
      <c r="F265" s="280" t="s">
        <v>629</v>
      </c>
      <c r="G265" s="281" t="s">
        <v>327</v>
      </c>
      <c r="H265" s="282">
        <v>5</v>
      </c>
      <c r="I265" s="283"/>
      <c r="J265" s="284">
        <f>ROUND(I265*H265,2)</f>
        <v>0</v>
      </c>
      <c r="K265" s="285"/>
      <c r="L265" s="286"/>
      <c r="M265" s="287" t="s">
        <v>1</v>
      </c>
      <c r="N265" s="288" t="s">
        <v>42</v>
      </c>
      <c r="O265" s="92"/>
      <c r="P265" s="230">
        <f>O265*H265</f>
        <v>0</v>
      </c>
      <c r="Q265" s="230">
        <v>0.080000000000000002</v>
      </c>
      <c r="R265" s="230">
        <f>Q265*H265</f>
        <v>0.40000000000000002</v>
      </c>
      <c r="S265" s="230">
        <v>0</v>
      </c>
      <c r="T265" s="231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2" t="s">
        <v>188</v>
      </c>
      <c r="AT265" s="232" t="s">
        <v>189</v>
      </c>
      <c r="AU265" s="232" t="s">
        <v>87</v>
      </c>
      <c r="AY265" s="18" t="s">
        <v>140</v>
      </c>
      <c r="BE265" s="233">
        <f>IF(N265="základní",J265,0)</f>
        <v>0</v>
      </c>
      <c r="BF265" s="233">
        <f>IF(N265="snížená",J265,0)</f>
        <v>0</v>
      </c>
      <c r="BG265" s="233">
        <f>IF(N265="zákl. přenesená",J265,0)</f>
        <v>0</v>
      </c>
      <c r="BH265" s="233">
        <f>IF(N265="sníž. přenesená",J265,0)</f>
        <v>0</v>
      </c>
      <c r="BI265" s="233">
        <f>IF(N265="nulová",J265,0)</f>
        <v>0</v>
      </c>
      <c r="BJ265" s="18" t="s">
        <v>85</v>
      </c>
      <c r="BK265" s="233">
        <f>ROUND(I265*H265,2)</f>
        <v>0</v>
      </c>
      <c r="BL265" s="18" t="s">
        <v>146</v>
      </c>
      <c r="BM265" s="232" t="s">
        <v>750</v>
      </c>
    </row>
    <row r="266" s="2" customFormat="1" ht="24.15" customHeight="1">
      <c r="A266" s="39"/>
      <c r="B266" s="40"/>
      <c r="C266" s="220" t="s">
        <v>387</v>
      </c>
      <c r="D266" s="220" t="s">
        <v>142</v>
      </c>
      <c r="E266" s="221" t="s">
        <v>631</v>
      </c>
      <c r="F266" s="222" t="s">
        <v>632</v>
      </c>
      <c r="G266" s="223" t="s">
        <v>327</v>
      </c>
      <c r="H266" s="224">
        <v>20</v>
      </c>
      <c r="I266" s="225"/>
      <c r="J266" s="226">
        <f>ROUND(I266*H266,2)</f>
        <v>0</v>
      </c>
      <c r="K266" s="227"/>
      <c r="L266" s="45"/>
      <c r="M266" s="228" t="s">
        <v>1</v>
      </c>
      <c r="N266" s="229" t="s">
        <v>42</v>
      </c>
      <c r="O266" s="92"/>
      <c r="P266" s="230">
        <f>O266*H266</f>
        <v>0</v>
      </c>
      <c r="Q266" s="230">
        <v>0.21734000000000001</v>
      </c>
      <c r="R266" s="230">
        <f>Q266*H266</f>
        <v>4.3468</v>
      </c>
      <c r="S266" s="230">
        <v>0</v>
      </c>
      <c r="T266" s="231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2" t="s">
        <v>146</v>
      </c>
      <c r="AT266" s="232" t="s">
        <v>142</v>
      </c>
      <c r="AU266" s="232" t="s">
        <v>87</v>
      </c>
      <c r="AY266" s="18" t="s">
        <v>140</v>
      </c>
      <c r="BE266" s="233">
        <f>IF(N266="základní",J266,0)</f>
        <v>0</v>
      </c>
      <c r="BF266" s="233">
        <f>IF(N266="snížená",J266,0)</f>
        <v>0</v>
      </c>
      <c r="BG266" s="233">
        <f>IF(N266="zákl. přenesená",J266,0)</f>
        <v>0</v>
      </c>
      <c r="BH266" s="233">
        <f>IF(N266="sníž. přenesená",J266,0)</f>
        <v>0</v>
      </c>
      <c r="BI266" s="233">
        <f>IF(N266="nulová",J266,0)</f>
        <v>0</v>
      </c>
      <c r="BJ266" s="18" t="s">
        <v>85</v>
      </c>
      <c r="BK266" s="233">
        <f>ROUND(I266*H266,2)</f>
        <v>0</v>
      </c>
      <c r="BL266" s="18" t="s">
        <v>146</v>
      </c>
      <c r="BM266" s="232" t="s">
        <v>751</v>
      </c>
    </row>
    <row r="267" s="13" customFormat="1">
      <c r="A267" s="13"/>
      <c r="B267" s="234"/>
      <c r="C267" s="235"/>
      <c r="D267" s="236" t="s">
        <v>148</v>
      </c>
      <c r="E267" s="237" t="s">
        <v>1</v>
      </c>
      <c r="F267" s="238" t="s">
        <v>752</v>
      </c>
      <c r="G267" s="235"/>
      <c r="H267" s="239">
        <v>20</v>
      </c>
      <c r="I267" s="240"/>
      <c r="J267" s="235"/>
      <c r="K267" s="235"/>
      <c r="L267" s="241"/>
      <c r="M267" s="242"/>
      <c r="N267" s="243"/>
      <c r="O267" s="243"/>
      <c r="P267" s="243"/>
      <c r="Q267" s="243"/>
      <c r="R267" s="243"/>
      <c r="S267" s="243"/>
      <c r="T267" s="24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5" t="s">
        <v>148</v>
      </c>
      <c r="AU267" s="245" t="s">
        <v>87</v>
      </c>
      <c r="AV267" s="13" t="s">
        <v>87</v>
      </c>
      <c r="AW267" s="13" t="s">
        <v>32</v>
      </c>
      <c r="AX267" s="13" t="s">
        <v>85</v>
      </c>
      <c r="AY267" s="245" t="s">
        <v>140</v>
      </c>
    </row>
    <row r="268" s="2" customFormat="1" ht="24.15" customHeight="1">
      <c r="A268" s="39"/>
      <c r="B268" s="40"/>
      <c r="C268" s="278" t="s">
        <v>391</v>
      </c>
      <c r="D268" s="278" t="s">
        <v>189</v>
      </c>
      <c r="E268" s="279" t="s">
        <v>635</v>
      </c>
      <c r="F268" s="280" t="s">
        <v>636</v>
      </c>
      <c r="G268" s="281" t="s">
        <v>327</v>
      </c>
      <c r="H268" s="282">
        <v>20</v>
      </c>
      <c r="I268" s="283"/>
      <c r="J268" s="284">
        <f>ROUND(I268*H268,2)</f>
        <v>0</v>
      </c>
      <c r="K268" s="285"/>
      <c r="L268" s="286"/>
      <c r="M268" s="287" t="s">
        <v>1</v>
      </c>
      <c r="N268" s="288" t="s">
        <v>42</v>
      </c>
      <c r="O268" s="92"/>
      <c r="P268" s="230">
        <f>O268*H268</f>
        <v>0</v>
      </c>
      <c r="Q268" s="230">
        <v>0.16200000000000001</v>
      </c>
      <c r="R268" s="230">
        <f>Q268*H268</f>
        <v>3.2400000000000002</v>
      </c>
      <c r="S268" s="230">
        <v>0</v>
      </c>
      <c r="T268" s="231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2" t="s">
        <v>188</v>
      </c>
      <c r="AT268" s="232" t="s">
        <v>189</v>
      </c>
      <c r="AU268" s="232" t="s">
        <v>87</v>
      </c>
      <c r="AY268" s="18" t="s">
        <v>140</v>
      </c>
      <c r="BE268" s="233">
        <f>IF(N268="základní",J268,0)</f>
        <v>0</v>
      </c>
      <c r="BF268" s="233">
        <f>IF(N268="snížená",J268,0)</f>
        <v>0</v>
      </c>
      <c r="BG268" s="233">
        <f>IF(N268="zákl. přenesená",J268,0)</f>
        <v>0</v>
      </c>
      <c r="BH268" s="233">
        <f>IF(N268="sníž. přenesená",J268,0)</f>
        <v>0</v>
      </c>
      <c r="BI268" s="233">
        <f>IF(N268="nulová",J268,0)</f>
        <v>0</v>
      </c>
      <c r="BJ268" s="18" t="s">
        <v>85</v>
      </c>
      <c r="BK268" s="233">
        <f>ROUND(I268*H268,2)</f>
        <v>0</v>
      </c>
      <c r="BL268" s="18" t="s">
        <v>146</v>
      </c>
      <c r="BM268" s="232" t="s">
        <v>753</v>
      </c>
    </row>
    <row r="269" s="12" customFormat="1" ht="22.8" customHeight="1">
      <c r="A269" s="12"/>
      <c r="B269" s="204"/>
      <c r="C269" s="205"/>
      <c r="D269" s="206" t="s">
        <v>76</v>
      </c>
      <c r="E269" s="218" t="s">
        <v>195</v>
      </c>
      <c r="F269" s="218" t="s">
        <v>323</v>
      </c>
      <c r="G269" s="205"/>
      <c r="H269" s="205"/>
      <c r="I269" s="208"/>
      <c r="J269" s="219">
        <f>BK269</f>
        <v>0</v>
      </c>
      <c r="K269" s="205"/>
      <c r="L269" s="210"/>
      <c r="M269" s="211"/>
      <c r="N269" s="212"/>
      <c r="O269" s="212"/>
      <c r="P269" s="213">
        <f>SUM(P270:P273)</f>
        <v>0</v>
      </c>
      <c r="Q269" s="212"/>
      <c r="R269" s="213">
        <f>SUM(R270:R273)</f>
        <v>2.6093695000000001</v>
      </c>
      <c r="S269" s="212"/>
      <c r="T269" s="214">
        <f>SUM(T270:T273)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15" t="s">
        <v>85</v>
      </c>
      <c r="AT269" s="216" t="s">
        <v>76</v>
      </c>
      <c r="AU269" s="216" t="s">
        <v>85</v>
      </c>
      <c r="AY269" s="215" t="s">
        <v>140</v>
      </c>
      <c r="BK269" s="217">
        <f>SUM(BK270:BK273)</f>
        <v>0</v>
      </c>
    </row>
    <row r="270" s="2" customFormat="1" ht="24.15" customHeight="1">
      <c r="A270" s="39"/>
      <c r="B270" s="40"/>
      <c r="C270" s="220" t="s">
        <v>398</v>
      </c>
      <c r="D270" s="220" t="s">
        <v>142</v>
      </c>
      <c r="E270" s="221" t="s">
        <v>361</v>
      </c>
      <c r="F270" s="222" t="s">
        <v>362</v>
      </c>
      <c r="G270" s="223" t="s">
        <v>145</v>
      </c>
      <c r="H270" s="224">
        <v>5551.8500000000004</v>
      </c>
      <c r="I270" s="225"/>
      <c r="J270" s="226">
        <f>ROUND(I270*H270,2)</f>
        <v>0</v>
      </c>
      <c r="K270" s="227"/>
      <c r="L270" s="45"/>
      <c r="M270" s="228" t="s">
        <v>1</v>
      </c>
      <c r="N270" s="229" t="s">
        <v>42</v>
      </c>
      <c r="O270" s="92"/>
      <c r="P270" s="230">
        <f>O270*H270</f>
        <v>0</v>
      </c>
      <c r="Q270" s="230">
        <v>0.00046999999999999999</v>
      </c>
      <c r="R270" s="230">
        <f>Q270*H270</f>
        <v>2.6093695000000001</v>
      </c>
      <c r="S270" s="230">
        <v>0</v>
      </c>
      <c r="T270" s="231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2" t="s">
        <v>146</v>
      </c>
      <c r="AT270" s="232" t="s">
        <v>142</v>
      </c>
      <c r="AU270" s="232" t="s">
        <v>87</v>
      </c>
      <c r="AY270" s="18" t="s">
        <v>140</v>
      </c>
      <c r="BE270" s="233">
        <f>IF(N270="základní",J270,0)</f>
        <v>0</v>
      </c>
      <c r="BF270" s="233">
        <f>IF(N270="snížená",J270,0)</f>
        <v>0</v>
      </c>
      <c r="BG270" s="233">
        <f>IF(N270="zákl. přenesená",J270,0)</f>
        <v>0</v>
      </c>
      <c r="BH270" s="233">
        <f>IF(N270="sníž. přenesená",J270,0)</f>
        <v>0</v>
      </c>
      <c r="BI270" s="233">
        <f>IF(N270="nulová",J270,0)</f>
        <v>0</v>
      </c>
      <c r="BJ270" s="18" t="s">
        <v>85</v>
      </c>
      <c r="BK270" s="233">
        <f>ROUND(I270*H270,2)</f>
        <v>0</v>
      </c>
      <c r="BL270" s="18" t="s">
        <v>146</v>
      </c>
      <c r="BM270" s="232" t="s">
        <v>754</v>
      </c>
    </row>
    <row r="271" s="14" customFormat="1">
      <c r="A271" s="14"/>
      <c r="B271" s="246"/>
      <c r="C271" s="247"/>
      <c r="D271" s="236" t="s">
        <v>148</v>
      </c>
      <c r="E271" s="248" t="s">
        <v>1</v>
      </c>
      <c r="F271" s="249" t="s">
        <v>517</v>
      </c>
      <c r="G271" s="247"/>
      <c r="H271" s="248" t="s">
        <v>1</v>
      </c>
      <c r="I271" s="250"/>
      <c r="J271" s="247"/>
      <c r="K271" s="247"/>
      <c r="L271" s="251"/>
      <c r="M271" s="252"/>
      <c r="N271" s="253"/>
      <c r="O271" s="253"/>
      <c r="P271" s="253"/>
      <c r="Q271" s="253"/>
      <c r="R271" s="253"/>
      <c r="S271" s="253"/>
      <c r="T271" s="25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5" t="s">
        <v>148</v>
      </c>
      <c r="AU271" s="255" t="s">
        <v>87</v>
      </c>
      <c r="AV271" s="14" t="s">
        <v>85</v>
      </c>
      <c r="AW271" s="14" t="s">
        <v>32</v>
      </c>
      <c r="AX271" s="14" t="s">
        <v>77</v>
      </c>
      <c r="AY271" s="255" t="s">
        <v>140</v>
      </c>
    </row>
    <row r="272" s="13" customFormat="1">
      <c r="A272" s="13"/>
      <c r="B272" s="234"/>
      <c r="C272" s="235"/>
      <c r="D272" s="236" t="s">
        <v>148</v>
      </c>
      <c r="E272" s="237" t="s">
        <v>1</v>
      </c>
      <c r="F272" s="238" t="s">
        <v>709</v>
      </c>
      <c r="G272" s="235"/>
      <c r="H272" s="239">
        <v>5551.8500000000004</v>
      </c>
      <c r="I272" s="240"/>
      <c r="J272" s="235"/>
      <c r="K272" s="235"/>
      <c r="L272" s="241"/>
      <c r="M272" s="242"/>
      <c r="N272" s="243"/>
      <c r="O272" s="243"/>
      <c r="P272" s="243"/>
      <c r="Q272" s="243"/>
      <c r="R272" s="243"/>
      <c r="S272" s="243"/>
      <c r="T272" s="24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5" t="s">
        <v>148</v>
      </c>
      <c r="AU272" s="245" t="s">
        <v>87</v>
      </c>
      <c r="AV272" s="13" t="s">
        <v>87</v>
      </c>
      <c r="AW272" s="13" t="s">
        <v>32</v>
      </c>
      <c r="AX272" s="13" t="s">
        <v>85</v>
      </c>
      <c r="AY272" s="245" t="s">
        <v>140</v>
      </c>
    </row>
    <row r="273" s="14" customFormat="1">
      <c r="A273" s="14"/>
      <c r="B273" s="246"/>
      <c r="C273" s="247"/>
      <c r="D273" s="236" t="s">
        <v>148</v>
      </c>
      <c r="E273" s="248" t="s">
        <v>1</v>
      </c>
      <c r="F273" s="249" t="s">
        <v>655</v>
      </c>
      <c r="G273" s="247"/>
      <c r="H273" s="248" t="s">
        <v>1</v>
      </c>
      <c r="I273" s="250"/>
      <c r="J273" s="247"/>
      <c r="K273" s="247"/>
      <c r="L273" s="251"/>
      <c r="M273" s="252"/>
      <c r="N273" s="253"/>
      <c r="O273" s="253"/>
      <c r="P273" s="253"/>
      <c r="Q273" s="253"/>
      <c r="R273" s="253"/>
      <c r="S273" s="253"/>
      <c r="T273" s="25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5" t="s">
        <v>148</v>
      </c>
      <c r="AU273" s="255" t="s">
        <v>87</v>
      </c>
      <c r="AV273" s="14" t="s">
        <v>85</v>
      </c>
      <c r="AW273" s="14" t="s">
        <v>32</v>
      </c>
      <c r="AX273" s="14" t="s">
        <v>77</v>
      </c>
      <c r="AY273" s="255" t="s">
        <v>140</v>
      </c>
    </row>
    <row r="274" s="12" customFormat="1" ht="22.8" customHeight="1">
      <c r="A274" s="12"/>
      <c r="B274" s="204"/>
      <c r="C274" s="205"/>
      <c r="D274" s="206" t="s">
        <v>76</v>
      </c>
      <c r="E274" s="218" t="s">
        <v>419</v>
      </c>
      <c r="F274" s="218" t="s">
        <v>420</v>
      </c>
      <c r="G274" s="205"/>
      <c r="H274" s="205"/>
      <c r="I274" s="208"/>
      <c r="J274" s="219">
        <f>BK274</f>
        <v>0</v>
      </c>
      <c r="K274" s="205"/>
      <c r="L274" s="210"/>
      <c r="M274" s="211"/>
      <c r="N274" s="212"/>
      <c r="O274" s="212"/>
      <c r="P274" s="213">
        <f>P275</f>
        <v>0</v>
      </c>
      <c r="Q274" s="212"/>
      <c r="R274" s="213">
        <f>R275</f>
        <v>0</v>
      </c>
      <c r="S274" s="212"/>
      <c r="T274" s="214">
        <f>T275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5" t="s">
        <v>85</v>
      </c>
      <c r="AT274" s="216" t="s">
        <v>76</v>
      </c>
      <c r="AU274" s="216" t="s">
        <v>85</v>
      </c>
      <c r="AY274" s="215" t="s">
        <v>140</v>
      </c>
      <c r="BK274" s="217">
        <f>BK275</f>
        <v>0</v>
      </c>
    </row>
    <row r="275" s="2" customFormat="1" ht="33" customHeight="1">
      <c r="A275" s="39"/>
      <c r="B275" s="40"/>
      <c r="C275" s="220" t="s">
        <v>402</v>
      </c>
      <c r="D275" s="220" t="s">
        <v>142</v>
      </c>
      <c r="E275" s="221" t="s">
        <v>422</v>
      </c>
      <c r="F275" s="222" t="s">
        <v>423</v>
      </c>
      <c r="G275" s="223" t="s">
        <v>192</v>
      </c>
      <c r="H275" s="224">
        <v>4932.674</v>
      </c>
      <c r="I275" s="225"/>
      <c r="J275" s="226">
        <f>ROUND(I275*H275,2)</f>
        <v>0</v>
      </c>
      <c r="K275" s="227"/>
      <c r="L275" s="45"/>
      <c r="M275" s="228" t="s">
        <v>1</v>
      </c>
      <c r="N275" s="229" t="s">
        <v>42</v>
      </c>
      <c r="O275" s="92"/>
      <c r="P275" s="230">
        <f>O275*H275</f>
        <v>0</v>
      </c>
      <c r="Q275" s="230">
        <v>0</v>
      </c>
      <c r="R275" s="230">
        <f>Q275*H275</f>
        <v>0</v>
      </c>
      <c r="S275" s="230">
        <v>0</v>
      </c>
      <c r="T275" s="231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2" t="s">
        <v>146</v>
      </c>
      <c r="AT275" s="232" t="s">
        <v>142</v>
      </c>
      <c r="AU275" s="232" t="s">
        <v>87</v>
      </c>
      <c r="AY275" s="18" t="s">
        <v>140</v>
      </c>
      <c r="BE275" s="233">
        <f>IF(N275="základní",J275,0)</f>
        <v>0</v>
      </c>
      <c r="BF275" s="233">
        <f>IF(N275="snížená",J275,0)</f>
        <v>0</v>
      </c>
      <c r="BG275" s="233">
        <f>IF(N275="zákl. přenesená",J275,0)</f>
        <v>0</v>
      </c>
      <c r="BH275" s="233">
        <f>IF(N275="sníž. přenesená",J275,0)</f>
        <v>0</v>
      </c>
      <c r="BI275" s="233">
        <f>IF(N275="nulová",J275,0)</f>
        <v>0</v>
      </c>
      <c r="BJ275" s="18" t="s">
        <v>85</v>
      </c>
      <c r="BK275" s="233">
        <f>ROUND(I275*H275,2)</f>
        <v>0</v>
      </c>
      <c r="BL275" s="18" t="s">
        <v>146</v>
      </c>
      <c r="BM275" s="232" t="s">
        <v>755</v>
      </c>
    </row>
    <row r="276" s="12" customFormat="1" ht="25.92" customHeight="1">
      <c r="A276" s="12"/>
      <c r="B276" s="204"/>
      <c r="C276" s="205"/>
      <c r="D276" s="206" t="s">
        <v>76</v>
      </c>
      <c r="E276" s="207" t="s">
        <v>453</v>
      </c>
      <c r="F276" s="207" t="s">
        <v>454</v>
      </c>
      <c r="G276" s="205"/>
      <c r="H276" s="205"/>
      <c r="I276" s="208"/>
      <c r="J276" s="209">
        <f>BK276</f>
        <v>0</v>
      </c>
      <c r="K276" s="205"/>
      <c r="L276" s="210"/>
      <c r="M276" s="211"/>
      <c r="N276" s="212"/>
      <c r="O276" s="212"/>
      <c r="P276" s="213">
        <f>SUM(P277:P284)</f>
        <v>0</v>
      </c>
      <c r="Q276" s="212"/>
      <c r="R276" s="213">
        <f>SUM(R277:R284)</f>
        <v>0</v>
      </c>
      <c r="S276" s="212"/>
      <c r="T276" s="214">
        <f>SUM(T277:T284)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15" t="s">
        <v>172</v>
      </c>
      <c r="AT276" s="216" t="s">
        <v>76</v>
      </c>
      <c r="AU276" s="216" t="s">
        <v>77</v>
      </c>
      <c r="AY276" s="215" t="s">
        <v>140</v>
      </c>
      <c r="BK276" s="217">
        <f>SUM(BK277:BK284)</f>
        <v>0</v>
      </c>
    </row>
    <row r="277" s="2" customFormat="1" ht="62.7" customHeight="1">
      <c r="A277" s="39"/>
      <c r="B277" s="40"/>
      <c r="C277" s="220" t="s">
        <v>407</v>
      </c>
      <c r="D277" s="220" t="s">
        <v>142</v>
      </c>
      <c r="E277" s="221" t="s">
        <v>456</v>
      </c>
      <c r="F277" s="222" t="s">
        <v>457</v>
      </c>
      <c r="G277" s="223" t="s">
        <v>458</v>
      </c>
      <c r="H277" s="224">
        <v>1</v>
      </c>
      <c r="I277" s="225"/>
      <c r="J277" s="226">
        <f>ROUND(I277*H277,2)</f>
        <v>0</v>
      </c>
      <c r="K277" s="227"/>
      <c r="L277" s="45"/>
      <c r="M277" s="228" t="s">
        <v>1</v>
      </c>
      <c r="N277" s="229" t="s">
        <v>42</v>
      </c>
      <c r="O277" s="92"/>
      <c r="P277" s="230">
        <f>O277*H277</f>
        <v>0</v>
      </c>
      <c r="Q277" s="230">
        <v>0</v>
      </c>
      <c r="R277" s="230">
        <f>Q277*H277</f>
        <v>0</v>
      </c>
      <c r="S277" s="230">
        <v>0</v>
      </c>
      <c r="T277" s="231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2" t="s">
        <v>146</v>
      </c>
      <c r="AT277" s="232" t="s">
        <v>142</v>
      </c>
      <c r="AU277" s="232" t="s">
        <v>85</v>
      </c>
      <c r="AY277" s="18" t="s">
        <v>140</v>
      </c>
      <c r="BE277" s="233">
        <f>IF(N277="základní",J277,0)</f>
        <v>0</v>
      </c>
      <c r="BF277" s="233">
        <f>IF(N277="snížená",J277,0)</f>
        <v>0</v>
      </c>
      <c r="BG277" s="233">
        <f>IF(N277="zákl. přenesená",J277,0)</f>
        <v>0</v>
      </c>
      <c r="BH277" s="233">
        <f>IF(N277="sníž. přenesená",J277,0)</f>
        <v>0</v>
      </c>
      <c r="BI277" s="233">
        <f>IF(N277="nulová",J277,0)</f>
        <v>0</v>
      </c>
      <c r="BJ277" s="18" t="s">
        <v>85</v>
      </c>
      <c r="BK277" s="233">
        <f>ROUND(I277*H277,2)</f>
        <v>0</v>
      </c>
      <c r="BL277" s="18" t="s">
        <v>146</v>
      </c>
      <c r="BM277" s="232" t="s">
        <v>756</v>
      </c>
    </row>
    <row r="278" s="2" customFormat="1" ht="21.75" customHeight="1">
      <c r="A278" s="39"/>
      <c r="B278" s="40"/>
      <c r="C278" s="220" t="s">
        <v>411</v>
      </c>
      <c r="D278" s="220" t="s">
        <v>142</v>
      </c>
      <c r="E278" s="221" t="s">
        <v>461</v>
      </c>
      <c r="F278" s="222" t="s">
        <v>462</v>
      </c>
      <c r="G278" s="223" t="s">
        <v>458</v>
      </c>
      <c r="H278" s="224">
        <v>1</v>
      </c>
      <c r="I278" s="225"/>
      <c r="J278" s="226">
        <f>ROUND(I278*H278,2)</f>
        <v>0</v>
      </c>
      <c r="K278" s="227"/>
      <c r="L278" s="45"/>
      <c r="M278" s="228" t="s">
        <v>1</v>
      </c>
      <c r="N278" s="229" t="s">
        <v>42</v>
      </c>
      <c r="O278" s="92"/>
      <c r="P278" s="230">
        <f>O278*H278</f>
        <v>0</v>
      </c>
      <c r="Q278" s="230">
        <v>0</v>
      </c>
      <c r="R278" s="230">
        <f>Q278*H278</f>
        <v>0</v>
      </c>
      <c r="S278" s="230">
        <v>0</v>
      </c>
      <c r="T278" s="231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2" t="s">
        <v>146</v>
      </c>
      <c r="AT278" s="232" t="s">
        <v>142</v>
      </c>
      <c r="AU278" s="232" t="s">
        <v>85</v>
      </c>
      <c r="AY278" s="18" t="s">
        <v>140</v>
      </c>
      <c r="BE278" s="233">
        <f>IF(N278="základní",J278,0)</f>
        <v>0</v>
      </c>
      <c r="BF278" s="233">
        <f>IF(N278="snížená",J278,0)</f>
        <v>0</v>
      </c>
      <c r="BG278" s="233">
        <f>IF(N278="zákl. přenesená",J278,0)</f>
        <v>0</v>
      </c>
      <c r="BH278" s="233">
        <f>IF(N278="sníž. přenesená",J278,0)</f>
        <v>0</v>
      </c>
      <c r="BI278" s="233">
        <f>IF(N278="nulová",J278,0)</f>
        <v>0</v>
      </c>
      <c r="BJ278" s="18" t="s">
        <v>85</v>
      </c>
      <c r="BK278" s="233">
        <f>ROUND(I278*H278,2)</f>
        <v>0</v>
      </c>
      <c r="BL278" s="18" t="s">
        <v>146</v>
      </c>
      <c r="BM278" s="232" t="s">
        <v>757</v>
      </c>
    </row>
    <row r="279" s="2" customFormat="1" ht="16.5" customHeight="1">
      <c r="A279" s="39"/>
      <c r="B279" s="40"/>
      <c r="C279" s="220" t="s">
        <v>415</v>
      </c>
      <c r="D279" s="220" t="s">
        <v>142</v>
      </c>
      <c r="E279" s="221" t="s">
        <v>465</v>
      </c>
      <c r="F279" s="222" t="s">
        <v>466</v>
      </c>
      <c r="G279" s="223" t="s">
        <v>458</v>
      </c>
      <c r="H279" s="224">
        <v>1</v>
      </c>
      <c r="I279" s="225"/>
      <c r="J279" s="226">
        <f>ROUND(I279*H279,2)</f>
        <v>0</v>
      </c>
      <c r="K279" s="227"/>
      <c r="L279" s="45"/>
      <c r="M279" s="228" t="s">
        <v>1</v>
      </c>
      <c r="N279" s="229" t="s">
        <v>42</v>
      </c>
      <c r="O279" s="92"/>
      <c r="P279" s="230">
        <f>O279*H279</f>
        <v>0</v>
      </c>
      <c r="Q279" s="230">
        <v>0</v>
      </c>
      <c r="R279" s="230">
        <f>Q279*H279</f>
        <v>0</v>
      </c>
      <c r="S279" s="230">
        <v>0</v>
      </c>
      <c r="T279" s="231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2" t="s">
        <v>146</v>
      </c>
      <c r="AT279" s="232" t="s">
        <v>142</v>
      </c>
      <c r="AU279" s="232" t="s">
        <v>85</v>
      </c>
      <c r="AY279" s="18" t="s">
        <v>140</v>
      </c>
      <c r="BE279" s="233">
        <f>IF(N279="základní",J279,0)</f>
        <v>0</v>
      </c>
      <c r="BF279" s="233">
        <f>IF(N279="snížená",J279,0)</f>
        <v>0</v>
      </c>
      <c r="BG279" s="233">
        <f>IF(N279="zákl. přenesená",J279,0)</f>
        <v>0</v>
      </c>
      <c r="BH279" s="233">
        <f>IF(N279="sníž. přenesená",J279,0)</f>
        <v>0</v>
      </c>
      <c r="BI279" s="233">
        <f>IF(N279="nulová",J279,0)</f>
        <v>0</v>
      </c>
      <c r="BJ279" s="18" t="s">
        <v>85</v>
      </c>
      <c r="BK279" s="233">
        <f>ROUND(I279*H279,2)</f>
        <v>0</v>
      </c>
      <c r="BL279" s="18" t="s">
        <v>146</v>
      </c>
      <c r="BM279" s="232" t="s">
        <v>758</v>
      </c>
    </row>
    <row r="280" s="2" customFormat="1" ht="16.5" customHeight="1">
      <c r="A280" s="39"/>
      <c r="B280" s="40"/>
      <c r="C280" s="220" t="s">
        <v>421</v>
      </c>
      <c r="D280" s="220" t="s">
        <v>142</v>
      </c>
      <c r="E280" s="221" t="s">
        <v>469</v>
      </c>
      <c r="F280" s="222" t="s">
        <v>470</v>
      </c>
      <c r="G280" s="223" t="s">
        <v>458</v>
      </c>
      <c r="H280" s="224">
        <v>1</v>
      </c>
      <c r="I280" s="225"/>
      <c r="J280" s="226">
        <f>ROUND(I280*H280,2)</f>
        <v>0</v>
      </c>
      <c r="K280" s="227"/>
      <c r="L280" s="45"/>
      <c r="M280" s="228" t="s">
        <v>1</v>
      </c>
      <c r="N280" s="229" t="s">
        <v>42</v>
      </c>
      <c r="O280" s="92"/>
      <c r="P280" s="230">
        <f>O280*H280</f>
        <v>0</v>
      </c>
      <c r="Q280" s="230">
        <v>0</v>
      </c>
      <c r="R280" s="230">
        <f>Q280*H280</f>
        <v>0</v>
      </c>
      <c r="S280" s="230">
        <v>0</v>
      </c>
      <c r="T280" s="231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2" t="s">
        <v>146</v>
      </c>
      <c r="AT280" s="232" t="s">
        <v>142</v>
      </c>
      <c r="AU280" s="232" t="s">
        <v>85</v>
      </c>
      <c r="AY280" s="18" t="s">
        <v>140</v>
      </c>
      <c r="BE280" s="233">
        <f>IF(N280="základní",J280,0)</f>
        <v>0</v>
      </c>
      <c r="BF280" s="233">
        <f>IF(N280="snížená",J280,0)</f>
        <v>0</v>
      </c>
      <c r="BG280" s="233">
        <f>IF(N280="zákl. přenesená",J280,0)</f>
        <v>0</v>
      </c>
      <c r="BH280" s="233">
        <f>IF(N280="sníž. přenesená",J280,0)</f>
        <v>0</v>
      </c>
      <c r="BI280" s="233">
        <f>IF(N280="nulová",J280,0)</f>
        <v>0</v>
      </c>
      <c r="BJ280" s="18" t="s">
        <v>85</v>
      </c>
      <c r="BK280" s="233">
        <f>ROUND(I280*H280,2)</f>
        <v>0</v>
      </c>
      <c r="BL280" s="18" t="s">
        <v>146</v>
      </c>
      <c r="BM280" s="232" t="s">
        <v>759</v>
      </c>
    </row>
    <row r="281" s="2" customFormat="1" ht="16.5" customHeight="1">
      <c r="A281" s="39"/>
      <c r="B281" s="40"/>
      <c r="C281" s="220" t="s">
        <v>429</v>
      </c>
      <c r="D281" s="220" t="s">
        <v>142</v>
      </c>
      <c r="E281" s="221" t="s">
        <v>473</v>
      </c>
      <c r="F281" s="222" t="s">
        <v>474</v>
      </c>
      <c r="G281" s="223" t="s">
        <v>458</v>
      </c>
      <c r="H281" s="224">
        <v>1</v>
      </c>
      <c r="I281" s="225"/>
      <c r="J281" s="226">
        <f>ROUND(I281*H281,2)</f>
        <v>0</v>
      </c>
      <c r="K281" s="227"/>
      <c r="L281" s="45"/>
      <c r="M281" s="228" t="s">
        <v>1</v>
      </c>
      <c r="N281" s="229" t="s">
        <v>42</v>
      </c>
      <c r="O281" s="92"/>
      <c r="P281" s="230">
        <f>O281*H281</f>
        <v>0</v>
      </c>
      <c r="Q281" s="230">
        <v>0</v>
      </c>
      <c r="R281" s="230">
        <f>Q281*H281</f>
        <v>0</v>
      </c>
      <c r="S281" s="230">
        <v>0</v>
      </c>
      <c r="T281" s="231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2" t="s">
        <v>146</v>
      </c>
      <c r="AT281" s="232" t="s">
        <v>142</v>
      </c>
      <c r="AU281" s="232" t="s">
        <v>85</v>
      </c>
      <c r="AY281" s="18" t="s">
        <v>140</v>
      </c>
      <c r="BE281" s="233">
        <f>IF(N281="základní",J281,0)</f>
        <v>0</v>
      </c>
      <c r="BF281" s="233">
        <f>IF(N281="snížená",J281,0)</f>
        <v>0</v>
      </c>
      <c r="BG281" s="233">
        <f>IF(N281="zákl. přenesená",J281,0)</f>
        <v>0</v>
      </c>
      <c r="BH281" s="233">
        <f>IF(N281="sníž. přenesená",J281,0)</f>
        <v>0</v>
      </c>
      <c r="BI281" s="233">
        <f>IF(N281="nulová",J281,0)</f>
        <v>0</v>
      </c>
      <c r="BJ281" s="18" t="s">
        <v>85</v>
      </c>
      <c r="BK281" s="233">
        <f>ROUND(I281*H281,2)</f>
        <v>0</v>
      </c>
      <c r="BL281" s="18" t="s">
        <v>146</v>
      </c>
      <c r="BM281" s="232" t="s">
        <v>760</v>
      </c>
    </row>
    <row r="282" s="2" customFormat="1" ht="37.8" customHeight="1">
      <c r="A282" s="39"/>
      <c r="B282" s="40"/>
      <c r="C282" s="220" t="s">
        <v>434</v>
      </c>
      <c r="D282" s="220" t="s">
        <v>142</v>
      </c>
      <c r="E282" s="221" t="s">
        <v>477</v>
      </c>
      <c r="F282" s="222" t="s">
        <v>478</v>
      </c>
      <c r="G282" s="223" t="s">
        <v>458</v>
      </c>
      <c r="H282" s="224">
        <v>1</v>
      </c>
      <c r="I282" s="225"/>
      <c r="J282" s="226">
        <f>ROUND(I282*H282,2)</f>
        <v>0</v>
      </c>
      <c r="K282" s="227"/>
      <c r="L282" s="45"/>
      <c r="M282" s="228" t="s">
        <v>1</v>
      </c>
      <c r="N282" s="229" t="s">
        <v>42</v>
      </c>
      <c r="O282" s="92"/>
      <c r="P282" s="230">
        <f>O282*H282</f>
        <v>0</v>
      </c>
      <c r="Q282" s="230">
        <v>0</v>
      </c>
      <c r="R282" s="230">
        <f>Q282*H282</f>
        <v>0</v>
      </c>
      <c r="S282" s="230">
        <v>0</v>
      </c>
      <c r="T282" s="231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2" t="s">
        <v>146</v>
      </c>
      <c r="AT282" s="232" t="s">
        <v>142</v>
      </c>
      <c r="AU282" s="232" t="s">
        <v>85</v>
      </c>
      <c r="AY282" s="18" t="s">
        <v>140</v>
      </c>
      <c r="BE282" s="233">
        <f>IF(N282="základní",J282,0)</f>
        <v>0</v>
      </c>
      <c r="BF282" s="233">
        <f>IF(N282="snížená",J282,0)</f>
        <v>0</v>
      </c>
      <c r="BG282" s="233">
        <f>IF(N282="zákl. přenesená",J282,0)</f>
        <v>0</v>
      </c>
      <c r="BH282" s="233">
        <f>IF(N282="sníž. přenesená",J282,0)</f>
        <v>0</v>
      </c>
      <c r="BI282" s="233">
        <f>IF(N282="nulová",J282,0)</f>
        <v>0</v>
      </c>
      <c r="BJ282" s="18" t="s">
        <v>85</v>
      </c>
      <c r="BK282" s="233">
        <f>ROUND(I282*H282,2)</f>
        <v>0</v>
      </c>
      <c r="BL282" s="18" t="s">
        <v>146</v>
      </c>
      <c r="BM282" s="232" t="s">
        <v>761</v>
      </c>
    </row>
    <row r="283" s="2" customFormat="1" ht="16.5" customHeight="1">
      <c r="A283" s="39"/>
      <c r="B283" s="40"/>
      <c r="C283" s="220" t="s">
        <v>439</v>
      </c>
      <c r="D283" s="220" t="s">
        <v>142</v>
      </c>
      <c r="E283" s="221" t="s">
        <v>481</v>
      </c>
      <c r="F283" s="222" t="s">
        <v>482</v>
      </c>
      <c r="G283" s="223" t="s">
        <v>458</v>
      </c>
      <c r="H283" s="224">
        <v>1</v>
      </c>
      <c r="I283" s="225"/>
      <c r="J283" s="226">
        <f>ROUND(I283*H283,2)</f>
        <v>0</v>
      </c>
      <c r="K283" s="227"/>
      <c r="L283" s="45"/>
      <c r="M283" s="228" t="s">
        <v>1</v>
      </c>
      <c r="N283" s="229" t="s">
        <v>42</v>
      </c>
      <c r="O283" s="92"/>
      <c r="P283" s="230">
        <f>O283*H283</f>
        <v>0</v>
      </c>
      <c r="Q283" s="230">
        <v>0</v>
      </c>
      <c r="R283" s="230">
        <f>Q283*H283</f>
        <v>0</v>
      </c>
      <c r="S283" s="230">
        <v>0</v>
      </c>
      <c r="T283" s="231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2" t="s">
        <v>146</v>
      </c>
      <c r="AT283" s="232" t="s">
        <v>142</v>
      </c>
      <c r="AU283" s="232" t="s">
        <v>85</v>
      </c>
      <c r="AY283" s="18" t="s">
        <v>140</v>
      </c>
      <c r="BE283" s="233">
        <f>IF(N283="základní",J283,0)</f>
        <v>0</v>
      </c>
      <c r="BF283" s="233">
        <f>IF(N283="snížená",J283,0)</f>
        <v>0</v>
      </c>
      <c r="BG283" s="233">
        <f>IF(N283="zákl. přenesená",J283,0)</f>
        <v>0</v>
      </c>
      <c r="BH283" s="233">
        <f>IF(N283="sníž. přenesená",J283,0)</f>
        <v>0</v>
      </c>
      <c r="BI283" s="233">
        <f>IF(N283="nulová",J283,0)</f>
        <v>0</v>
      </c>
      <c r="BJ283" s="18" t="s">
        <v>85</v>
      </c>
      <c r="BK283" s="233">
        <f>ROUND(I283*H283,2)</f>
        <v>0</v>
      </c>
      <c r="BL283" s="18" t="s">
        <v>146</v>
      </c>
      <c r="BM283" s="232" t="s">
        <v>762</v>
      </c>
    </row>
    <row r="284" s="2" customFormat="1" ht="16.5" customHeight="1">
      <c r="A284" s="39"/>
      <c r="B284" s="40"/>
      <c r="C284" s="220" t="s">
        <v>444</v>
      </c>
      <c r="D284" s="220" t="s">
        <v>142</v>
      </c>
      <c r="E284" s="221" t="s">
        <v>485</v>
      </c>
      <c r="F284" s="222" t="s">
        <v>486</v>
      </c>
      <c r="G284" s="223" t="s">
        <v>458</v>
      </c>
      <c r="H284" s="224">
        <v>1</v>
      </c>
      <c r="I284" s="225"/>
      <c r="J284" s="226">
        <f>ROUND(I284*H284,2)</f>
        <v>0</v>
      </c>
      <c r="K284" s="227"/>
      <c r="L284" s="45"/>
      <c r="M284" s="289" t="s">
        <v>1</v>
      </c>
      <c r="N284" s="290" t="s">
        <v>42</v>
      </c>
      <c r="O284" s="291"/>
      <c r="P284" s="292">
        <f>O284*H284</f>
        <v>0</v>
      </c>
      <c r="Q284" s="292">
        <v>0</v>
      </c>
      <c r="R284" s="292">
        <f>Q284*H284</f>
        <v>0</v>
      </c>
      <c r="S284" s="292">
        <v>0</v>
      </c>
      <c r="T284" s="293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2" t="s">
        <v>146</v>
      </c>
      <c r="AT284" s="232" t="s">
        <v>142</v>
      </c>
      <c r="AU284" s="232" t="s">
        <v>85</v>
      </c>
      <c r="AY284" s="18" t="s">
        <v>140</v>
      </c>
      <c r="BE284" s="233">
        <f>IF(N284="základní",J284,0)</f>
        <v>0</v>
      </c>
      <c r="BF284" s="233">
        <f>IF(N284="snížená",J284,0)</f>
        <v>0</v>
      </c>
      <c r="BG284" s="233">
        <f>IF(N284="zákl. přenesená",J284,0)</f>
        <v>0</v>
      </c>
      <c r="BH284" s="233">
        <f>IF(N284="sníž. přenesená",J284,0)</f>
        <v>0</v>
      </c>
      <c r="BI284" s="233">
        <f>IF(N284="nulová",J284,0)</f>
        <v>0</v>
      </c>
      <c r="BJ284" s="18" t="s">
        <v>85</v>
      </c>
      <c r="BK284" s="233">
        <f>ROUND(I284*H284,2)</f>
        <v>0</v>
      </c>
      <c r="BL284" s="18" t="s">
        <v>146</v>
      </c>
      <c r="BM284" s="232" t="s">
        <v>763</v>
      </c>
    </row>
    <row r="285" s="2" customFormat="1" ht="6.96" customHeight="1">
      <c r="A285" s="39"/>
      <c r="B285" s="67"/>
      <c r="C285" s="68"/>
      <c r="D285" s="68"/>
      <c r="E285" s="68"/>
      <c r="F285" s="68"/>
      <c r="G285" s="68"/>
      <c r="H285" s="68"/>
      <c r="I285" s="68"/>
      <c r="J285" s="68"/>
      <c r="K285" s="68"/>
      <c r="L285" s="45"/>
      <c r="M285" s="39"/>
      <c r="O285" s="39"/>
      <c r="P285" s="39"/>
      <c r="Q285" s="39"/>
      <c r="R285" s="39"/>
      <c r="S285" s="39"/>
      <c r="T285" s="39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</row>
  </sheetData>
  <sheetProtection sheet="1" autoFilter="0" formatColumns="0" formatRows="0" objects="1" scenarios="1" spinCount="100000" saltValue="NiRRxhOXyOhUgMvNEbHVusKan6GRXD9RaKeYgs28mReSRhmicqOpQUKU/+Z44g5S4nQmp5pEBGuCyVkDCs7gEw==" hashValue="nOrh2OVh8bSqcBNEIxNdR5I36RLIYqOAM6Me5gCxGkv5q78JOkdqnpC6ltjcjMOHOgUD5e+FnB/Koyl9CNJyoQ==" algorithmName="SHA-512" password="CC35"/>
  <autoFilter ref="C124:K284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106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Rekonstrukce polních cest, k.ú. Helvíkovice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764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10. 9. 2021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37</v>
      </c>
      <c r="E30" s="39"/>
      <c r="F30" s="39"/>
      <c r="G30" s="39"/>
      <c r="H30" s="39"/>
      <c r="I30" s="39"/>
      <c r="J30" s="152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39</v>
      </c>
      <c r="G32" s="39"/>
      <c r="H32" s="39"/>
      <c r="I32" s="153" t="s">
        <v>38</v>
      </c>
      <c r="J32" s="153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41</v>
      </c>
      <c r="E33" s="141" t="s">
        <v>42</v>
      </c>
      <c r="F33" s="155">
        <f>ROUND((SUM(BE119:BE156)),  2)</f>
        <v>0</v>
      </c>
      <c r="G33" s="39"/>
      <c r="H33" s="39"/>
      <c r="I33" s="156">
        <v>0.20999999999999999</v>
      </c>
      <c r="J33" s="155">
        <f>ROUND(((SUM(BE119:BE156))*I33),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43</v>
      </c>
      <c r="F34" s="155">
        <f>ROUND((SUM(BF119:BF156)),  2)</f>
        <v>0</v>
      </c>
      <c r="G34" s="39"/>
      <c r="H34" s="39"/>
      <c r="I34" s="156">
        <v>0.14999999999999999</v>
      </c>
      <c r="J34" s="155">
        <f>ROUND(((SUM(BF119:BF156))*I34),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44</v>
      </c>
      <c r="F35" s="155">
        <f>ROUND((SUM(BG119:BG156)),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45</v>
      </c>
      <c r="F36" s="155">
        <f>ROUND((SUM(BH119:BH156)),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46</v>
      </c>
      <c r="F37" s="155">
        <f>ROUND((SUM(BI119:BI156)),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Rekonstrukce polních cest, k.ú. Helvíkovice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801 - Sadové úpravy cesta C9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Helvíkovice</v>
      </c>
      <c r="G89" s="41"/>
      <c r="H89" s="41"/>
      <c r="I89" s="33" t="s">
        <v>22</v>
      </c>
      <c r="J89" s="80" t="str">
        <f>IF(J12="","",J12)</f>
        <v>10. 9. 2021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Obec Helvíkovice, Helvíkovice 3, 564 01 Žamberk</v>
      </c>
      <c r="G91" s="41"/>
      <c r="H91" s="41"/>
      <c r="I91" s="33" t="s">
        <v>30</v>
      </c>
      <c r="J91" s="37" t="str">
        <f>E21</f>
        <v>Kamil Hronovský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111</v>
      </c>
      <c r="D94" s="177"/>
      <c r="E94" s="177"/>
      <c r="F94" s="177"/>
      <c r="G94" s="177"/>
      <c r="H94" s="177"/>
      <c r="I94" s="177"/>
      <c r="J94" s="178" t="s">
        <v>112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113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114</v>
      </c>
    </row>
    <row r="97" s="9" customFormat="1" ht="24.96" customHeight="1">
      <c r="A97" s="9"/>
      <c r="B97" s="180"/>
      <c r="C97" s="181"/>
      <c r="D97" s="182" t="s">
        <v>765</v>
      </c>
      <c r="E97" s="183"/>
      <c r="F97" s="183"/>
      <c r="G97" s="183"/>
      <c r="H97" s="183"/>
      <c r="I97" s="183"/>
      <c r="J97" s="184">
        <f>J120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766</v>
      </c>
      <c r="E98" s="183"/>
      <c r="F98" s="183"/>
      <c r="G98" s="183"/>
      <c r="H98" s="183"/>
      <c r="I98" s="183"/>
      <c r="J98" s="184">
        <f>J130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767</v>
      </c>
      <c r="E99" s="183"/>
      <c r="F99" s="183"/>
      <c r="G99" s="183"/>
      <c r="H99" s="183"/>
      <c r="I99" s="183"/>
      <c r="J99" s="184">
        <f>J140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125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75" t="str">
        <f>E7</f>
        <v>Rekonstrukce polních cest, k.ú. Helvíkovice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107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>SO 801 - Sadové úpravy cesta C9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>Helvíkovice</v>
      </c>
      <c r="G113" s="41"/>
      <c r="H113" s="41"/>
      <c r="I113" s="33" t="s">
        <v>22</v>
      </c>
      <c r="J113" s="80" t="str">
        <f>IF(J12="","",J12)</f>
        <v>10. 9. 2021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24</v>
      </c>
      <c r="D115" s="41"/>
      <c r="E115" s="41"/>
      <c r="F115" s="28" t="str">
        <f>E15</f>
        <v>Obec Helvíkovice, Helvíkovice 3, 564 01 Žamberk</v>
      </c>
      <c r="G115" s="41"/>
      <c r="H115" s="41"/>
      <c r="I115" s="33" t="s">
        <v>30</v>
      </c>
      <c r="J115" s="37" t="str">
        <f>E21</f>
        <v>Kamil Hronovský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28</v>
      </c>
      <c r="D116" s="41"/>
      <c r="E116" s="41"/>
      <c r="F116" s="28" t="str">
        <f>IF(E18="","",E18)</f>
        <v>Vyplň údaj</v>
      </c>
      <c r="G116" s="41"/>
      <c r="H116" s="41"/>
      <c r="I116" s="33" t="s">
        <v>33</v>
      </c>
      <c r="J116" s="37" t="str">
        <f>E24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2"/>
      <c r="B118" s="193"/>
      <c r="C118" s="194" t="s">
        <v>126</v>
      </c>
      <c r="D118" s="195" t="s">
        <v>62</v>
      </c>
      <c r="E118" s="195" t="s">
        <v>58</v>
      </c>
      <c r="F118" s="195" t="s">
        <v>59</v>
      </c>
      <c r="G118" s="195" t="s">
        <v>127</v>
      </c>
      <c r="H118" s="195" t="s">
        <v>128</v>
      </c>
      <c r="I118" s="195" t="s">
        <v>129</v>
      </c>
      <c r="J118" s="196" t="s">
        <v>112</v>
      </c>
      <c r="K118" s="197" t="s">
        <v>130</v>
      </c>
      <c r="L118" s="198"/>
      <c r="M118" s="101" t="s">
        <v>1</v>
      </c>
      <c r="N118" s="102" t="s">
        <v>41</v>
      </c>
      <c r="O118" s="102" t="s">
        <v>131</v>
      </c>
      <c r="P118" s="102" t="s">
        <v>132</v>
      </c>
      <c r="Q118" s="102" t="s">
        <v>133</v>
      </c>
      <c r="R118" s="102" t="s">
        <v>134</v>
      </c>
      <c r="S118" s="102" t="s">
        <v>135</v>
      </c>
      <c r="T118" s="103" t="s">
        <v>136</v>
      </c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</row>
    <row r="119" s="2" customFormat="1" ht="22.8" customHeight="1">
      <c r="A119" s="39"/>
      <c r="B119" s="40"/>
      <c r="C119" s="108" t="s">
        <v>137</v>
      </c>
      <c r="D119" s="41"/>
      <c r="E119" s="41"/>
      <c r="F119" s="41"/>
      <c r="G119" s="41"/>
      <c r="H119" s="41"/>
      <c r="I119" s="41"/>
      <c r="J119" s="199">
        <f>BK119</f>
        <v>0</v>
      </c>
      <c r="K119" s="41"/>
      <c r="L119" s="45"/>
      <c r="M119" s="104"/>
      <c r="N119" s="200"/>
      <c r="O119" s="105"/>
      <c r="P119" s="201">
        <f>P120+P130+P140</f>
        <v>0</v>
      </c>
      <c r="Q119" s="105"/>
      <c r="R119" s="201">
        <f>R120+R130+R140</f>
        <v>0</v>
      </c>
      <c r="S119" s="105"/>
      <c r="T119" s="202">
        <f>T120+T130+T140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76</v>
      </c>
      <c r="AU119" s="18" t="s">
        <v>114</v>
      </c>
      <c r="BK119" s="203">
        <f>BK120+BK130+BK140</f>
        <v>0</v>
      </c>
    </row>
    <row r="120" s="12" customFormat="1" ht="25.92" customHeight="1">
      <c r="A120" s="12"/>
      <c r="B120" s="204"/>
      <c r="C120" s="205"/>
      <c r="D120" s="206" t="s">
        <v>76</v>
      </c>
      <c r="E120" s="207" t="s">
        <v>768</v>
      </c>
      <c r="F120" s="207" t="s">
        <v>769</v>
      </c>
      <c r="G120" s="205"/>
      <c r="H120" s="205"/>
      <c r="I120" s="208"/>
      <c r="J120" s="209">
        <f>BK120</f>
        <v>0</v>
      </c>
      <c r="K120" s="205"/>
      <c r="L120" s="210"/>
      <c r="M120" s="211"/>
      <c r="N120" s="212"/>
      <c r="O120" s="212"/>
      <c r="P120" s="213">
        <f>SUM(P121:P129)</f>
        <v>0</v>
      </c>
      <c r="Q120" s="212"/>
      <c r="R120" s="213">
        <f>SUM(R121:R129)</f>
        <v>0</v>
      </c>
      <c r="S120" s="212"/>
      <c r="T120" s="214">
        <f>SUM(T121:T129)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5" t="s">
        <v>85</v>
      </c>
      <c r="AT120" s="216" t="s">
        <v>76</v>
      </c>
      <c r="AU120" s="216" t="s">
        <v>77</v>
      </c>
      <c r="AY120" s="215" t="s">
        <v>140</v>
      </c>
      <c r="BK120" s="217">
        <f>SUM(BK121:BK129)</f>
        <v>0</v>
      </c>
    </row>
    <row r="121" s="2" customFormat="1" ht="16.5" customHeight="1">
      <c r="A121" s="39"/>
      <c r="B121" s="40"/>
      <c r="C121" s="220" t="s">
        <v>85</v>
      </c>
      <c r="D121" s="220" t="s">
        <v>142</v>
      </c>
      <c r="E121" s="221" t="s">
        <v>770</v>
      </c>
      <c r="F121" s="222" t="s">
        <v>771</v>
      </c>
      <c r="G121" s="223" t="s">
        <v>327</v>
      </c>
      <c r="H121" s="224">
        <v>10</v>
      </c>
      <c r="I121" s="225"/>
      <c r="J121" s="226">
        <f>ROUND(I121*H121,2)</f>
        <v>0</v>
      </c>
      <c r="K121" s="227"/>
      <c r="L121" s="45"/>
      <c r="M121" s="228" t="s">
        <v>1</v>
      </c>
      <c r="N121" s="229" t="s">
        <v>42</v>
      </c>
      <c r="O121" s="92"/>
      <c r="P121" s="230">
        <f>O121*H121</f>
        <v>0</v>
      </c>
      <c r="Q121" s="230">
        <v>0</v>
      </c>
      <c r="R121" s="230">
        <f>Q121*H121</f>
        <v>0</v>
      </c>
      <c r="S121" s="230">
        <v>0</v>
      </c>
      <c r="T121" s="231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2" t="s">
        <v>146</v>
      </c>
      <c r="AT121" s="232" t="s">
        <v>142</v>
      </c>
      <c r="AU121" s="232" t="s">
        <v>85</v>
      </c>
      <c r="AY121" s="18" t="s">
        <v>140</v>
      </c>
      <c r="BE121" s="233">
        <f>IF(N121="základní",J121,0)</f>
        <v>0</v>
      </c>
      <c r="BF121" s="233">
        <f>IF(N121="snížená",J121,0)</f>
        <v>0</v>
      </c>
      <c r="BG121" s="233">
        <f>IF(N121="zákl. přenesená",J121,0)</f>
        <v>0</v>
      </c>
      <c r="BH121" s="233">
        <f>IF(N121="sníž. přenesená",J121,0)</f>
        <v>0</v>
      </c>
      <c r="BI121" s="233">
        <f>IF(N121="nulová",J121,0)</f>
        <v>0</v>
      </c>
      <c r="BJ121" s="18" t="s">
        <v>85</v>
      </c>
      <c r="BK121" s="233">
        <f>ROUND(I121*H121,2)</f>
        <v>0</v>
      </c>
      <c r="BL121" s="18" t="s">
        <v>146</v>
      </c>
      <c r="BM121" s="232" t="s">
        <v>772</v>
      </c>
    </row>
    <row r="122" s="2" customFormat="1" ht="16.5" customHeight="1">
      <c r="A122" s="39"/>
      <c r="B122" s="40"/>
      <c r="C122" s="220" t="s">
        <v>87</v>
      </c>
      <c r="D122" s="220" t="s">
        <v>142</v>
      </c>
      <c r="E122" s="221" t="s">
        <v>773</v>
      </c>
      <c r="F122" s="222" t="s">
        <v>774</v>
      </c>
      <c r="G122" s="223" t="s">
        <v>327</v>
      </c>
      <c r="H122" s="224">
        <v>6</v>
      </c>
      <c r="I122" s="225"/>
      <c r="J122" s="226">
        <f>ROUND(I122*H122,2)</f>
        <v>0</v>
      </c>
      <c r="K122" s="227"/>
      <c r="L122" s="45"/>
      <c r="M122" s="228" t="s">
        <v>1</v>
      </c>
      <c r="N122" s="229" t="s">
        <v>42</v>
      </c>
      <c r="O122" s="92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2" t="s">
        <v>146</v>
      </c>
      <c r="AT122" s="232" t="s">
        <v>142</v>
      </c>
      <c r="AU122" s="232" t="s">
        <v>85</v>
      </c>
      <c r="AY122" s="18" t="s">
        <v>140</v>
      </c>
      <c r="BE122" s="233">
        <f>IF(N122="základní",J122,0)</f>
        <v>0</v>
      </c>
      <c r="BF122" s="233">
        <f>IF(N122="snížená",J122,0)</f>
        <v>0</v>
      </c>
      <c r="BG122" s="233">
        <f>IF(N122="zákl. přenesená",J122,0)</f>
        <v>0</v>
      </c>
      <c r="BH122" s="233">
        <f>IF(N122="sníž. přenesená",J122,0)</f>
        <v>0</v>
      </c>
      <c r="BI122" s="233">
        <f>IF(N122="nulová",J122,0)</f>
        <v>0</v>
      </c>
      <c r="BJ122" s="18" t="s">
        <v>85</v>
      </c>
      <c r="BK122" s="233">
        <f>ROUND(I122*H122,2)</f>
        <v>0</v>
      </c>
      <c r="BL122" s="18" t="s">
        <v>146</v>
      </c>
      <c r="BM122" s="232" t="s">
        <v>775</v>
      </c>
    </row>
    <row r="123" s="2" customFormat="1" ht="16.5" customHeight="1">
      <c r="A123" s="39"/>
      <c r="B123" s="40"/>
      <c r="C123" s="220" t="s">
        <v>155</v>
      </c>
      <c r="D123" s="220" t="s">
        <v>142</v>
      </c>
      <c r="E123" s="221" t="s">
        <v>776</v>
      </c>
      <c r="F123" s="222" t="s">
        <v>777</v>
      </c>
      <c r="G123" s="223" t="s">
        <v>327</v>
      </c>
      <c r="H123" s="224">
        <v>5</v>
      </c>
      <c r="I123" s="225"/>
      <c r="J123" s="226">
        <f>ROUND(I123*H123,2)</f>
        <v>0</v>
      </c>
      <c r="K123" s="227"/>
      <c r="L123" s="45"/>
      <c r="M123" s="228" t="s">
        <v>1</v>
      </c>
      <c r="N123" s="229" t="s">
        <v>42</v>
      </c>
      <c r="O123" s="92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2" t="s">
        <v>146</v>
      </c>
      <c r="AT123" s="232" t="s">
        <v>142</v>
      </c>
      <c r="AU123" s="232" t="s">
        <v>85</v>
      </c>
      <c r="AY123" s="18" t="s">
        <v>140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8" t="s">
        <v>85</v>
      </c>
      <c r="BK123" s="233">
        <f>ROUND(I123*H123,2)</f>
        <v>0</v>
      </c>
      <c r="BL123" s="18" t="s">
        <v>146</v>
      </c>
      <c r="BM123" s="232" t="s">
        <v>778</v>
      </c>
    </row>
    <row r="124" s="2" customFormat="1" ht="16.5" customHeight="1">
      <c r="A124" s="39"/>
      <c r="B124" s="40"/>
      <c r="C124" s="220" t="s">
        <v>146</v>
      </c>
      <c r="D124" s="220" t="s">
        <v>142</v>
      </c>
      <c r="E124" s="221" t="s">
        <v>779</v>
      </c>
      <c r="F124" s="222" t="s">
        <v>780</v>
      </c>
      <c r="G124" s="223" t="s">
        <v>327</v>
      </c>
      <c r="H124" s="224">
        <v>4</v>
      </c>
      <c r="I124" s="225"/>
      <c r="J124" s="226">
        <f>ROUND(I124*H124,2)</f>
        <v>0</v>
      </c>
      <c r="K124" s="227"/>
      <c r="L124" s="45"/>
      <c r="M124" s="228" t="s">
        <v>1</v>
      </c>
      <c r="N124" s="229" t="s">
        <v>42</v>
      </c>
      <c r="O124" s="92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2" t="s">
        <v>146</v>
      </c>
      <c r="AT124" s="232" t="s">
        <v>142</v>
      </c>
      <c r="AU124" s="232" t="s">
        <v>85</v>
      </c>
      <c r="AY124" s="18" t="s">
        <v>140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8" t="s">
        <v>85</v>
      </c>
      <c r="BK124" s="233">
        <f>ROUND(I124*H124,2)</f>
        <v>0</v>
      </c>
      <c r="BL124" s="18" t="s">
        <v>146</v>
      </c>
      <c r="BM124" s="232" t="s">
        <v>781</v>
      </c>
    </row>
    <row r="125" s="2" customFormat="1" ht="16.5" customHeight="1">
      <c r="A125" s="39"/>
      <c r="B125" s="40"/>
      <c r="C125" s="220" t="s">
        <v>172</v>
      </c>
      <c r="D125" s="220" t="s">
        <v>142</v>
      </c>
      <c r="E125" s="221" t="s">
        <v>782</v>
      </c>
      <c r="F125" s="222" t="s">
        <v>783</v>
      </c>
      <c r="G125" s="223" t="s">
        <v>327</v>
      </c>
      <c r="H125" s="224">
        <v>5</v>
      </c>
      <c r="I125" s="225"/>
      <c r="J125" s="226">
        <f>ROUND(I125*H125,2)</f>
        <v>0</v>
      </c>
      <c r="K125" s="227"/>
      <c r="L125" s="45"/>
      <c r="M125" s="228" t="s">
        <v>1</v>
      </c>
      <c r="N125" s="229" t="s">
        <v>42</v>
      </c>
      <c r="O125" s="92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2" t="s">
        <v>146</v>
      </c>
      <c r="AT125" s="232" t="s">
        <v>142</v>
      </c>
      <c r="AU125" s="232" t="s">
        <v>85</v>
      </c>
      <c r="AY125" s="18" t="s">
        <v>140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8" t="s">
        <v>85</v>
      </c>
      <c r="BK125" s="233">
        <f>ROUND(I125*H125,2)</f>
        <v>0</v>
      </c>
      <c r="BL125" s="18" t="s">
        <v>146</v>
      </c>
      <c r="BM125" s="232" t="s">
        <v>784</v>
      </c>
    </row>
    <row r="126" s="2" customFormat="1" ht="16.5" customHeight="1">
      <c r="A126" s="39"/>
      <c r="B126" s="40"/>
      <c r="C126" s="220" t="s">
        <v>177</v>
      </c>
      <c r="D126" s="220" t="s">
        <v>142</v>
      </c>
      <c r="E126" s="221" t="s">
        <v>785</v>
      </c>
      <c r="F126" s="222" t="s">
        <v>786</v>
      </c>
      <c r="G126" s="223" t="s">
        <v>327</v>
      </c>
      <c r="H126" s="224">
        <v>5</v>
      </c>
      <c r="I126" s="225"/>
      <c r="J126" s="226">
        <f>ROUND(I126*H126,2)</f>
        <v>0</v>
      </c>
      <c r="K126" s="227"/>
      <c r="L126" s="45"/>
      <c r="M126" s="228" t="s">
        <v>1</v>
      </c>
      <c r="N126" s="229" t="s">
        <v>42</v>
      </c>
      <c r="O126" s="92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2" t="s">
        <v>146</v>
      </c>
      <c r="AT126" s="232" t="s">
        <v>142</v>
      </c>
      <c r="AU126" s="232" t="s">
        <v>85</v>
      </c>
      <c r="AY126" s="18" t="s">
        <v>140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8" t="s">
        <v>85</v>
      </c>
      <c r="BK126" s="233">
        <f>ROUND(I126*H126,2)</f>
        <v>0</v>
      </c>
      <c r="BL126" s="18" t="s">
        <v>146</v>
      </c>
      <c r="BM126" s="232" t="s">
        <v>787</v>
      </c>
    </row>
    <row r="127" s="2" customFormat="1" ht="16.5" customHeight="1">
      <c r="A127" s="39"/>
      <c r="B127" s="40"/>
      <c r="C127" s="220" t="s">
        <v>182</v>
      </c>
      <c r="D127" s="220" t="s">
        <v>142</v>
      </c>
      <c r="E127" s="221" t="s">
        <v>788</v>
      </c>
      <c r="F127" s="222" t="s">
        <v>789</v>
      </c>
      <c r="G127" s="223" t="s">
        <v>327</v>
      </c>
      <c r="H127" s="224">
        <v>5</v>
      </c>
      <c r="I127" s="225"/>
      <c r="J127" s="226">
        <f>ROUND(I127*H127,2)</f>
        <v>0</v>
      </c>
      <c r="K127" s="227"/>
      <c r="L127" s="45"/>
      <c r="M127" s="228" t="s">
        <v>1</v>
      </c>
      <c r="N127" s="229" t="s">
        <v>42</v>
      </c>
      <c r="O127" s="92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2" t="s">
        <v>146</v>
      </c>
      <c r="AT127" s="232" t="s">
        <v>142</v>
      </c>
      <c r="AU127" s="232" t="s">
        <v>85</v>
      </c>
      <c r="AY127" s="18" t="s">
        <v>140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8" t="s">
        <v>85</v>
      </c>
      <c r="BK127" s="233">
        <f>ROUND(I127*H127,2)</f>
        <v>0</v>
      </c>
      <c r="BL127" s="18" t="s">
        <v>146</v>
      </c>
      <c r="BM127" s="232" t="s">
        <v>790</v>
      </c>
    </row>
    <row r="128" s="2" customFormat="1" ht="16.5" customHeight="1">
      <c r="A128" s="39"/>
      <c r="B128" s="40"/>
      <c r="C128" s="220" t="s">
        <v>188</v>
      </c>
      <c r="D128" s="220" t="s">
        <v>142</v>
      </c>
      <c r="E128" s="221" t="s">
        <v>791</v>
      </c>
      <c r="F128" s="222" t="s">
        <v>792</v>
      </c>
      <c r="G128" s="223" t="s">
        <v>327</v>
      </c>
      <c r="H128" s="224">
        <v>7</v>
      </c>
      <c r="I128" s="225"/>
      <c r="J128" s="226">
        <f>ROUND(I128*H128,2)</f>
        <v>0</v>
      </c>
      <c r="K128" s="227"/>
      <c r="L128" s="45"/>
      <c r="M128" s="228" t="s">
        <v>1</v>
      </c>
      <c r="N128" s="229" t="s">
        <v>42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146</v>
      </c>
      <c r="AT128" s="232" t="s">
        <v>142</v>
      </c>
      <c r="AU128" s="232" t="s">
        <v>85</v>
      </c>
      <c r="AY128" s="18" t="s">
        <v>140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8" t="s">
        <v>85</v>
      </c>
      <c r="BK128" s="233">
        <f>ROUND(I128*H128,2)</f>
        <v>0</v>
      </c>
      <c r="BL128" s="18" t="s">
        <v>146</v>
      </c>
      <c r="BM128" s="232" t="s">
        <v>793</v>
      </c>
    </row>
    <row r="129" s="2" customFormat="1" ht="16.5" customHeight="1">
      <c r="A129" s="39"/>
      <c r="B129" s="40"/>
      <c r="C129" s="220" t="s">
        <v>195</v>
      </c>
      <c r="D129" s="220" t="s">
        <v>142</v>
      </c>
      <c r="E129" s="221" t="s">
        <v>794</v>
      </c>
      <c r="F129" s="222" t="s">
        <v>795</v>
      </c>
      <c r="G129" s="223" t="s">
        <v>796</v>
      </c>
      <c r="H129" s="294"/>
      <c r="I129" s="225"/>
      <c r="J129" s="226">
        <f>ROUND(I129*H129,2)</f>
        <v>0</v>
      </c>
      <c r="K129" s="227"/>
      <c r="L129" s="45"/>
      <c r="M129" s="228" t="s">
        <v>1</v>
      </c>
      <c r="N129" s="229" t="s">
        <v>42</v>
      </c>
      <c r="O129" s="92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2" t="s">
        <v>146</v>
      </c>
      <c r="AT129" s="232" t="s">
        <v>142</v>
      </c>
      <c r="AU129" s="232" t="s">
        <v>85</v>
      </c>
      <c r="AY129" s="18" t="s">
        <v>140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8" t="s">
        <v>85</v>
      </c>
      <c r="BK129" s="233">
        <f>ROUND(I129*H129,2)</f>
        <v>0</v>
      </c>
      <c r="BL129" s="18" t="s">
        <v>146</v>
      </c>
      <c r="BM129" s="232" t="s">
        <v>797</v>
      </c>
    </row>
    <row r="130" s="12" customFormat="1" ht="25.92" customHeight="1">
      <c r="A130" s="12"/>
      <c r="B130" s="204"/>
      <c r="C130" s="205"/>
      <c r="D130" s="206" t="s">
        <v>76</v>
      </c>
      <c r="E130" s="207" t="s">
        <v>798</v>
      </c>
      <c r="F130" s="207" t="s">
        <v>799</v>
      </c>
      <c r="G130" s="205"/>
      <c r="H130" s="205"/>
      <c r="I130" s="208"/>
      <c r="J130" s="209">
        <f>BK130</f>
        <v>0</v>
      </c>
      <c r="K130" s="205"/>
      <c r="L130" s="210"/>
      <c r="M130" s="211"/>
      <c r="N130" s="212"/>
      <c r="O130" s="212"/>
      <c r="P130" s="213">
        <f>SUM(P131:P139)</f>
        <v>0</v>
      </c>
      <c r="Q130" s="212"/>
      <c r="R130" s="213">
        <f>SUM(R131:R139)</f>
        <v>0</v>
      </c>
      <c r="S130" s="212"/>
      <c r="T130" s="214">
        <f>SUM(T131:T139)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5" t="s">
        <v>85</v>
      </c>
      <c r="AT130" s="216" t="s">
        <v>76</v>
      </c>
      <c r="AU130" s="216" t="s">
        <v>77</v>
      </c>
      <c r="AY130" s="215" t="s">
        <v>140</v>
      </c>
      <c r="BK130" s="217">
        <f>SUM(BK131:BK139)</f>
        <v>0</v>
      </c>
    </row>
    <row r="131" s="2" customFormat="1" ht="16.5" customHeight="1">
      <c r="A131" s="39"/>
      <c r="B131" s="40"/>
      <c r="C131" s="220" t="s">
        <v>199</v>
      </c>
      <c r="D131" s="220" t="s">
        <v>142</v>
      </c>
      <c r="E131" s="221" t="s">
        <v>800</v>
      </c>
      <c r="F131" s="222" t="s">
        <v>801</v>
      </c>
      <c r="G131" s="223" t="s">
        <v>234</v>
      </c>
      <c r="H131" s="224">
        <v>0.93999999999999995</v>
      </c>
      <c r="I131" s="225"/>
      <c r="J131" s="226">
        <f>ROUND(I131*H131,2)</f>
        <v>0</v>
      </c>
      <c r="K131" s="227"/>
      <c r="L131" s="45"/>
      <c r="M131" s="228" t="s">
        <v>1</v>
      </c>
      <c r="N131" s="229" t="s">
        <v>42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146</v>
      </c>
      <c r="AT131" s="232" t="s">
        <v>142</v>
      </c>
      <c r="AU131" s="232" t="s">
        <v>85</v>
      </c>
      <c r="AY131" s="18" t="s">
        <v>140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85</v>
      </c>
      <c r="BK131" s="233">
        <f>ROUND(I131*H131,2)</f>
        <v>0</v>
      </c>
      <c r="BL131" s="18" t="s">
        <v>146</v>
      </c>
      <c r="BM131" s="232" t="s">
        <v>802</v>
      </c>
    </row>
    <row r="132" s="2" customFormat="1" ht="33" customHeight="1">
      <c r="A132" s="39"/>
      <c r="B132" s="40"/>
      <c r="C132" s="220" t="s">
        <v>204</v>
      </c>
      <c r="D132" s="220" t="s">
        <v>142</v>
      </c>
      <c r="E132" s="221" t="s">
        <v>803</v>
      </c>
      <c r="F132" s="222" t="s">
        <v>804</v>
      </c>
      <c r="G132" s="223" t="s">
        <v>805</v>
      </c>
      <c r="H132" s="224">
        <v>141</v>
      </c>
      <c r="I132" s="225"/>
      <c r="J132" s="226">
        <f>ROUND(I132*H132,2)</f>
        <v>0</v>
      </c>
      <c r="K132" s="227"/>
      <c r="L132" s="45"/>
      <c r="M132" s="228" t="s">
        <v>1</v>
      </c>
      <c r="N132" s="229" t="s">
        <v>42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146</v>
      </c>
      <c r="AT132" s="232" t="s">
        <v>142</v>
      </c>
      <c r="AU132" s="232" t="s">
        <v>85</v>
      </c>
      <c r="AY132" s="18" t="s">
        <v>140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85</v>
      </c>
      <c r="BK132" s="233">
        <f>ROUND(I132*H132,2)</f>
        <v>0</v>
      </c>
      <c r="BL132" s="18" t="s">
        <v>146</v>
      </c>
      <c r="BM132" s="232" t="s">
        <v>806</v>
      </c>
    </row>
    <row r="133" s="2" customFormat="1" ht="16.5" customHeight="1">
      <c r="A133" s="39"/>
      <c r="B133" s="40"/>
      <c r="C133" s="220" t="s">
        <v>209</v>
      </c>
      <c r="D133" s="220" t="s">
        <v>142</v>
      </c>
      <c r="E133" s="221" t="s">
        <v>807</v>
      </c>
      <c r="F133" s="222" t="s">
        <v>808</v>
      </c>
      <c r="G133" s="223" t="s">
        <v>805</v>
      </c>
      <c r="H133" s="224">
        <v>282</v>
      </c>
      <c r="I133" s="225"/>
      <c r="J133" s="226">
        <f>ROUND(I133*H133,2)</f>
        <v>0</v>
      </c>
      <c r="K133" s="227"/>
      <c r="L133" s="45"/>
      <c r="M133" s="228" t="s">
        <v>1</v>
      </c>
      <c r="N133" s="229" t="s">
        <v>42</v>
      </c>
      <c r="O133" s="92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2" t="s">
        <v>146</v>
      </c>
      <c r="AT133" s="232" t="s">
        <v>142</v>
      </c>
      <c r="AU133" s="232" t="s">
        <v>85</v>
      </c>
      <c r="AY133" s="18" t="s">
        <v>140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8" t="s">
        <v>85</v>
      </c>
      <c r="BK133" s="233">
        <f>ROUND(I133*H133,2)</f>
        <v>0</v>
      </c>
      <c r="BL133" s="18" t="s">
        <v>146</v>
      </c>
      <c r="BM133" s="232" t="s">
        <v>809</v>
      </c>
    </row>
    <row r="134" s="2" customFormat="1" ht="16.5" customHeight="1">
      <c r="A134" s="39"/>
      <c r="B134" s="40"/>
      <c r="C134" s="220" t="s">
        <v>213</v>
      </c>
      <c r="D134" s="220" t="s">
        <v>142</v>
      </c>
      <c r="E134" s="221" t="s">
        <v>810</v>
      </c>
      <c r="F134" s="222" t="s">
        <v>811</v>
      </c>
      <c r="G134" s="223" t="s">
        <v>812</v>
      </c>
      <c r="H134" s="224">
        <v>84.599999999999994</v>
      </c>
      <c r="I134" s="225"/>
      <c r="J134" s="226">
        <f>ROUND(I134*H134,2)</f>
        <v>0</v>
      </c>
      <c r="K134" s="227"/>
      <c r="L134" s="45"/>
      <c r="M134" s="228" t="s">
        <v>1</v>
      </c>
      <c r="N134" s="229" t="s">
        <v>42</v>
      </c>
      <c r="O134" s="92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146</v>
      </c>
      <c r="AT134" s="232" t="s">
        <v>142</v>
      </c>
      <c r="AU134" s="232" t="s">
        <v>85</v>
      </c>
      <c r="AY134" s="18" t="s">
        <v>140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8" t="s">
        <v>85</v>
      </c>
      <c r="BK134" s="233">
        <f>ROUND(I134*H134,2)</f>
        <v>0</v>
      </c>
      <c r="BL134" s="18" t="s">
        <v>146</v>
      </c>
      <c r="BM134" s="232" t="s">
        <v>813</v>
      </c>
    </row>
    <row r="135" s="2" customFormat="1" ht="16.5" customHeight="1">
      <c r="A135" s="39"/>
      <c r="B135" s="40"/>
      <c r="C135" s="220" t="s">
        <v>223</v>
      </c>
      <c r="D135" s="220" t="s">
        <v>142</v>
      </c>
      <c r="E135" s="221" t="s">
        <v>814</v>
      </c>
      <c r="F135" s="222" t="s">
        <v>815</v>
      </c>
      <c r="G135" s="223" t="s">
        <v>812</v>
      </c>
      <c r="H135" s="224">
        <v>94</v>
      </c>
      <c r="I135" s="225"/>
      <c r="J135" s="226">
        <f>ROUND(I135*H135,2)</f>
        <v>0</v>
      </c>
      <c r="K135" s="227"/>
      <c r="L135" s="45"/>
      <c r="M135" s="228" t="s">
        <v>1</v>
      </c>
      <c r="N135" s="229" t="s">
        <v>42</v>
      </c>
      <c r="O135" s="92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146</v>
      </c>
      <c r="AT135" s="232" t="s">
        <v>142</v>
      </c>
      <c r="AU135" s="232" t="s">
        <v>85</v>
      </c>
      <c r="AY135" s="18" t="s">
        <v>140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8" t="s">
        <v>85</v>
      </c>
      <c r="BK135" s="233">
        <f>ROUND(I135*H135,2)</f>
        <v>0</v>
      </c>
      <c r="BL135" s="18" t="s">
        <v>146</v>
      </c>
      <c r="BM135" s="232" t="s">
        <v>816</v>
      </c>
    </row>
    <row r="136" s="2" customFormat="1" ht="16.5" customHeight="1">
      <c r="A136" s="39"/>
      <c r="B136" s="40"/>
      <c r="C136" s="220" t="s">
        <v>8</v>
      </c>
      <c r="D136" s="220" t="s">
        <v>142</v>
      </c>
      <c r="E136" s="221" t="s">
        <v>817</v>
      </c>
      <c r="F136" s="222" t="s">
        <v>818</v>
      </c>
      <c r="G136" s="223" t="s">
        <v>234</v>
      </c>
      <c r="H136" s="224">
        <v>0.28199999999999997</v>
      </c>
      <c r="I136" s="225"/>
      <c r="J136" s="226">
        <f>ROUND(I136*H136,2)</f>
        <v>0</v>
      </c>
      <c r="K136" s="227"/>
      <c r="L136" s="45"/>
      <c r="M136" s="228" t="s">
        <v>1</v>
      </c>
      <c r="N136" s="229" t="s">
        <v>42</v>
      </c>
      <c r="O136" s="92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146</v>
      </c>
      <c r="AT136" s="232" t="s">
        <v>142</v>
      </c>
      <c r="AU136" s="232" t="s">
        <v>85</v>
      </c>
      <c r="AY136" s="18" t="s">
        <v>140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8" t="s">
        <v>85</v>
      </c>
      <c r="BK136" s="233">
        <f>ROUND(I136*H136,2)</f>
        <v>0</v>
      </c>
      <c r="BL136" s="18" t="s">
        <v>146</v>
      </c>
      <c r="BM136" s="232" t="s">
        <v>819</v>
      </c>
    </row>
    <row r="137" s="2" customFormat="1" ht="24.15" customHeight="1">
      <c r="A137" s="39"/>
      <c r="B137" s="40"/>
      <c r="C137" s="220" t="s">
        <v>231</v>
      </c>
      <c r="D137" s="220" t="s">
        <v>142</v>
      </c>
      <c r="E137" s="221" t="s">
        <v>820</v>
      </c>
      <c r="F137" s="222" t="s">
        <v>821</v>
      </c>
      <c r="G137" s="223" t="s">
        <v>162</v>
      </c>
      <c r="H137" s="224">
        <v>3.7599999999999998</v>
      </c>
      <c r="I137" s="225"/>
      <c r="J137" s="226">
        <f>ROUND(I137*H137,2)</f>
        <v>0</v>
      </c>
      <c r="K137" s="227"/>
      <c r="L137" s="45"/>
      <c r="M137" s="228" t="s">
        <v>1</v>
      </c>
      <c r="N137" s="229" t="s">
        <v>42</v>
      </c>
      <c r="O137" s="92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2" t="s">
        <v>146</v>
      </c>
      <c r="AT137" s="232" t="s">
        <v>142</v>
      </c>
      <c r="AU137" s="232" t="s">
        <v>85</v>
      </c>
      <c r="AY137" s="18" t="s">
        <v>140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8" t="s">
        <v>85</v>
      </c>
      <c r="BK137" s="233">
        <f>ROUND(I137*H137,2)</f>
        <v>0</v>
      </c>
      <c r="BL137" s="18" t="s">
        <v>146</v>
      </c>
      <c r="BM137" s="232" t="s">
        <v>822</v>
      </c>
    </row>
    <row r="138" s="2" customFormat="1" ht="21.75" customHeight="1">
      <c r="A138" s="39"/>
      <c r="B138" s="40"/>
      <c r="C138" s="220" t="s">
        <v>237</v>
      </c>
      <c r="D138" s="220" t="s">
        <v>142</v>
      </c>
      <c r="E138" s="221" t="s">
        <v>823</v>
      </c>
      <c r="F138" s="222" t="s">
        <v>824</v>
      </c>
      <c r="G138" s="223" t="s">
        <v>825</v>
      </c>
      <c r="H138" s="224">
        <v>4700</v>
      </c>
      <c r="I138" s="225"/>
      <c r="J138" s="226">
        <f>ROUND(I138*H138,2)</f>
        <v>0</v>
      </c>
      <c r="K138" s="227"/>
      <c r="L138" s="45"/>
      <c r="M138" s="228" t="s">
        <v>1</v>
      </c>
      <c r="N138" s="229" t="s">
        <v>42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146</v>
      </c>
      <c r="AT138" s="232" t="s">
        <v>142</v>
      </c>
      <c r="AU138" s="232" t="s">
        <v>85</v>
      </c>
      <c r="AY138" s="18" t="s">
        <v>140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85</v>
      </c>
      <c r="BK138" s="233">
        <f>ROUND(I138*H138,2)</f>
        <v>0</v>
      </c>
      <c r="BL138" s="18" t="s">
        <v>146</v>
      </c>
      <c r="BM138" s="232" t="s">
        <v>826</v>
      </c>
    </row>
    <row r="139" s="2" customFormat="1" ht="21.75" customHeight="1">
      <c r="A139" s="39"/>
      <c r="B139" s="40"/>
      <c r="C139" s="220" t="s">
        <v>244</v>
      </c>
      <c r="D139" s="220" t="s">
        <v>142</v>
      </c>
      <c r="E139" s="221" t="s">
        <v>827</v>
      </c>
      <c r="F139" s="222" t="s">
        <v>828</v>
      </c>
      <c r="G139" s="223" t="s">
        <v>825</v>
      </c>
      <c r="H139" s="224">
        <v>5640</v>
      </c>
      <c r="I139" s="225"/>
      <c r="J139" s="226">
        <f>ROUND(I139*H139,2)</f>
        <v>0</v>
      </c>
      <c r="K139" s="227"/>
      <c r="L139" s="45"/>
      <c r="M139" s="228" t="s">
        <v>1</v>
      </c>
      <c r="N139" s="229" t="s">
        <v>42</v>
      </c>
      <c r="O139" s="92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146</v>
      </c>
      <c r="AT139" s="232" t="s">
        <v>142</v>
      </c>
      <c r="AU139" s="232" t="s">
        <v>85</v>
      </c>
      <c r="AY139" s="18" t="s">
        <v>140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8" t="s">
        <v>85</v>
      </c>
      <c r="BK139" s="233">
        <f>ROUND(I139*H139,2)</f>
        <v>0</v>
      </c>
      <c r="BL139" s="18" t="s">
        <v>146</v>
      </c>
      <c r="BM139" s="232" t="s">
        <v>829</v>
      </c>
    </row>
    <row r="140" s="12" customFormat="1" ht="25.92" customHeight="1">
      <c r="A140" s="12"/>
      <c r="B140" s="204"/>
      <c r="C140" s="205"/>
      <c r="D140" s="206" t="s">
        <v>76</v>
      </c>
      <c r="E140" s="207" t="s">
        <v>830</v>
      </c>
      <c r="F140" s="207" t="s">
        <v>799</v>
      </c>
      <c r="G140" s="205"/>
      <c r="H140" s="205"/>
      <c r="I140" s="208"/>
      <c r="J140" s="209">
        <f>BK140</f>
        <v>0</v>
      </c>
      <c r="K140" s="205"/>
      <c r="L140" s="210"/>
      <c r="M140" s="211"/>
      <c r="N140" s="212"/>
      <c r="O140" s="212"/>
      <c r="P140" s="213">
        <f>SUM(P141:P156)</f>
        <v>0</v>
      </c>
      <c r="Q140" s="212"/>
      <c r="R140" s="213">
        <f>SUM(R141:R156)</f>
        <v>0</v>
      </c>
      <c r="S140" s="212"/>
      <c r="T140" s="214">
        <f>SUM(T141:T156)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5" t="s">
        <v>85</v>
      </c>
      <c r="AT140" s="216" t="s">
        <v>76</v>
      </c>
      <c r="AU140" s="216" t="s">
        <v>77</v>
      </c>
      <c r="AY140" s="215" t="s">
        <v>140</v>
      </c>
      <c r="BK140" s="217">
        <f>SUM(BK141:BK156)</f>
        <v>0</v>
      </c>
    </row>
    <row r="141" s="2" customFormat="1" ht="66.75" customHeight="1">
      <c r="A141" s="39"/>
      <c r="B141" s="40"/>
      <c r="C141" s="220" t="s">
        <v>248</v>
      </c>
      <c r="D141" s="220" t="s">
        <v>142</v>
      </c>
      <c r="E141" s="221" t="s">
        <v>831</v>
      </c>
      <c r="F141" s="222" t="s">
        <v>832</v>
      </c>
      <c r="G141" s="223" t="s">
        <v>805</v>
      </c>
      <c r="H141" s="224">
        <v>47</v>
      </c>
      <c r="I141" s="225"/>
      <c r="J141" s="226">
        <f>ROUND(I141*H141,2)</f>
        <v>0</v>
      </c>
      <c r="K141" s="227"/>
      <c r="L141" s="45"/>
      <c r="M141" s="228" t="s">
        <v>1</v>
      </c>
      <c r="N141" s="229" t="s">
        <v>42</v>
      </c>
      <c r="O141" s="92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2" t="s">
        <v>146</v>
      </c>
      <c r="AT141" s="232" t="s">
        <v>142</v>
      </c>
      <c r="AU141" s="232" t="s">
        <v>85</v>
      </c>
      <c r="AY141" s="18" t="s">
        <v>140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8" t="s">
        <v>85</v>
      </c>
      <c r="BK141" s="233">
        <f>ROUND(I141*H141,2)</f>
        <v>0</v>
      </c>
      <c r="BL141" s="18" t="s">
        <v>146</v>
      </c>
      <c r="BM141" s="232" t="s">
        <v>833</v>
      </c>
    </row>
    <row r="142" s="2" customFormat="1" ht="37.8" customHeight="1">
      <c r="A142" s="39"/>
      <c r="B142" s="40"/>
      <c r="C142" s="220" t="s">
        <v>252</v>
      </c>
      <c r="D142" s="220" t="s">
        <v>142</v>
      </c>
      <c r="E142" s="221" t="s">
        <v>834</v>
      </c>
      <c r="F142" s="222" t="s">
        <v>835</v>
      </c>
      <c r="G142" s="223" t="s">
        <v>805</v>
      </c>
      <c r="H142" s="224">
        <v>47</v>
      </c>
      <c r="I142" s="225"/>
      <c r="J142" s="226">
        <f>ROUND(I142*H142,2)</f>
        <v>0</v>
      </c>
      <c r="K142" s="227"/>
      <c r="L142" s="45"/>
      <c r="M142" s="228" t="s">
        <v>1</v>
      </c>
      <c r="N142" s="229" t="s">
        <v>42</v>
      </c>
      <c r="O142" s="92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146</v>
      </c>
      <c r="AT142" s="232" t="s">
        <v>142</v>
      </c>
      <c r="AU142" s="232" t="s">
        <v>85</v>
      </c>
      <c r="AY142" s="18" t="s">
        <v>140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85</v>
      </c>
      <c r="BK142" s="233">
        <f>ROUND(I142*H142,2)</f>
        <v>0</v>
      </c>
      <c r="BL142" s="18" t="s">
        <v>146</v>
      </c>
      <c r="BM142" s="232" t="s">
        <v>836</v>
      </c>
    </row>
    <row r="143" s="2" customFormat="1" ht="24.15" customHeight="1">
      <c r="A143" s="39"/>
      <c r="B143" s="40"/>
      <c r="C143" s="220" t="s">
        <v>260</v>
      </c>
      <c r="D143" s="220" t="s">
        <v>142</v>
      </c>
      <c r="E143" s="221" t="s">
        <v>837</v>
      </c>
      <c r="F143" s="222" t="s">
        <v>838</v>
      </c>
      <c r="G143" s="223" t="s">
        <v>805</v>
      </c>
      <c r="H143" s="224">
        <v>47</v>
      </c>
      <c r="I143" s="225"/>
      <c r="J143" s="226">
        <f>ROUND(I143*H143,2)</f>
        <v>0</v>
      </c>
      <c r="K143" s="227"/>
      <c r="L143" s="45"/>
      <c r="M143" s="228" t="s">
        <v>1</v>
      </c>
      <c r="N143" s="229" t="s">
        <v>42</v>
      </c>
      <c r="O143" s="92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146</v>
      </c>
      <c r="AT143" s="232" t="s">
        <v>142</v>
      </c>
      <c r="AU143" s="232" t="s">
        <v>85</v>
      </c>
      <c r="AY143" s="18" t="s">
        <v>140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85</v>
      </c>
      <c r="BK143" s="233">
        <f>ROUND(I143*H143,2)</f>
        <v>0</v>
      </c>
      <c r="BL143" s="18" t="s">
        <v>146</v>
      </c>
      <c r="BM143" s="232" t="s">
        <v>839</v>
      </c>
    </row>
    <row r="144" s="2" customFormat="1" ht="62.7" customHeight="1">
      <c r="A144" s="39"/>
      <c r="B144" s="40"/>
      <c r="C144" s="220" t="s">
        <v>265</v>
      </c>
      <c r="D144" s="220" t="s">
        <v>142</v>
      </c>
      <c r="E144" s="221" t="s">
        <v>840</v>
      </c>
      <c r="F144" s="222" t="s">
        <v>841</v>
      </c>
      <c r="G144" s="223" t="s">
        <v>805</v>
      </c>
      <c r="H144" s="224">
        <v>47</v>
      </c>
      <c r="I144" s="225"/>
      <c r="J144" s="226">
        <f>ROUND(I144*H144,2)</f>
        <v>0</v>
      </c>
      <c r="K144" s="227"/>
      <c r="L144" s="45"/>
      <c r="M144" s="228" t="s">
        <v>1</v>
      </c>
      <c r="N144" s="229" t="s">
        <v>42</v>
      </c>
      <c r="O144" s="92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146</v>
      </c>
      <c r="AT144" s="232" t="s">
        <v>142</v>
      </c>
      <c r="AU144" s="232" t="s">
        <v>85</v>
      </c>
      <c r="AY144" s="18" t="s">
        <v>140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8" t="s">
        <v>85</v>
      </c>
      <c r="BK144" s="233">
        <f>ROUND(I144*H144,2)</f>
        <v>0</v>
      </c>
      <c r="BL144" s="18" t="s">
        <v>146</v>
      </c>
      <c r="BM144" s="232" t="s">
        <v>842</v>
      </c>
    </row>
    <row r="145" s="2" customFormat="1" ht="37.8" customHeight="1">
      <c r="A145" s="39"/>
      <c r="B145" s="40"/>
      <c r="C145" s="220" t="s">
        <v>270</v>
      </c>
      <c r="D145" s="220" t="s">
        <v>142</v>
      </c>
      <c r="E145" s="221" t="s">
        <v>843</v>
      </c>
      <c r="F145" s="222" t="s">
        <v>844</v>
      </c>
      <c r="G145" s="223" t="s">
        <v>845</v>
      </c>
      <c r="H145" s="224">
        <v>0.46999999999999997</v>
      </c>
      <c r="I145" s="225"/>
      <c r="J145" s="226">
        <f>ROUND(I145*H145,2)</f>
        <v>0</v>
      </c>
      <c r="K145" s="227"/>
      <c r="L145" s="45"/>
      <c r="M145" s="228" t="s">
        <v>1</v>
      </c>
      <c r="N145" s="229" t="s">
        <v>42</v>
      </c>
      <c r="O145" s="92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146</v>
      </c>
      <c r="AT145" s="232" t="s">
        <v>142</v>
      </c>
      <c r="AU145" s="232" t="s">
        <v>85</v>
      </c>
      <c r="AY145" s="18" t="s">
        <v>140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8" t="s">
        <v>85</v>
      </c>
      <c r="BK145" s="233">
        <f>ROUND(I145*H145,2)</f>
        <v>0</v>
      </c>
      <c r="BL145" s="18" t="s">
        <v>146</v>
      </c>
      <c r="BM145" s="232" t="s">
        <v>846</v>
      </c>
    </row>
    <row r="146" s="2" customFormat="1" ht="24.15" customHeight="1">
      <c r="A146" s="39"/>
      <c r="B146" s="40"/>
      <c r="C146" s="220" t="s">
        <v>298</v>
      </c>
      <c r="D146" s="220" t="s">
        <v>142</v>
      </c>
      <c r="E146" s="221" t="s">
        <v>847</v>
      </c>
      <c r="F146" s="222" t="s">
        <v>848</v>
      </c>
      <c r="G146" s="223" t="s">
        <v>805</v>
      </c>
      <c r="H146" s="224">
        <v>2.3500000000000001</v>
      </c>
      <c r="I146" s="225"/>
      <c r="J146" s="226">
        <f>ROUND(I146*H146,2)</f>
        <v>0</v>
      </c>
      <c r="K146" s="227"/>
      <c r="L146" s="45"/>
      <c r="M146" s="228" t="s">
        <v>1</v>
      </c>
      <c r="N146" s="229" t="s">
        <v>42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146</v>
      </c>
      <c r="AT146" s="232" t="s">
        <v>142</v>
      </c>
      <c r="AU146" s="232" t="s">
        <v>85</v>
      </c>
      <c r="AY146" s="18" t="s">
        <v>140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8" t="s">
        <v>85</v>
      </c>
      <c r="BK146" s="233">
        <f>ROUND(I146*H146,2)</f>
        <v>0</v>
      </c>
      <c r="BL146" s="18" t="s">
        <v>146</v>
      </c>
      <c r="BM146" s="232" t="s">
        <v>849</v>
      </c>
    </row>
    <row r="147" s="2" customFormat="1" ht="33" customHeight="1">
      <c r="A147" s="39"/>
      <c r="B147" s="40"/>
      <c r="C147" s="220" t="s">
        <v>276</v>
      </c>
      <c r="D147" s="220" t="s">
        <v>142</v>
      </c>
      <c r="E147" s="221" t="s">
        <v>850</v>
      </c>
      <c r="F147" s="222" t="s">
        <v>851</v>
      </c>
      <c r="G147" s="223" t="s">
        <v>145</v>
      </c>
      <c r="H147" s="224">
        <v>47</v>
      </c>
      <c r="I147" s="225"/>
      <c r="J147" s="226">
        <f>ROUND(I147*H147,2)</f>
        <v>0</v>
      </c>
      <c r="K147" s="227"/>
      <c r="L147" s="45"/>
      <c r="M147" s="228" t="s">
        <v>1</v>
      </c>
      <c r="N147" s="229" t="s">
        <v>42</v>
      </c>
      <c r="O147" s="92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146</v>
      </c>
      <c r="AT147" s="232" t="s">
        <v>142</v>
      </c>
      <c r="AU147" s="232" t="s">
        <v>85</v>
      </c>
      <c r="AY147" s="18" t="s">
        <v>140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8" t="s">
        <v>85</v>
      </c>
      <c r="BK147" s="233">
        <f>ROUND(I147*H147,2)</f>
        <v>0</v>
      </c>
      <c r="BL147" s="18" t="s">
        <v>146</v>
      </c>
      <c r="BM147" s="232" t="s">
        <v>852</v>
      </c>
    </row>
    <row r="148" s="2" customFormat="1" ht="44.25" customHeight="1">
      <c r="A148" s="39"/>
      <c r="B148" s="40"/>
      <c r="C148" s="220" t="s">
        <v>7</v>
      </c>
      <c r="D148" s="220" t="s">
        <v>142</v>
      </c>
      <c r="E148" s="221" t="s">
        <v>853</v>
      </c>
      <c r="F148" s="222" t="s">
        <v>854</v>
      </c>
      <c r="G148" s="223" t="s">
        <v>192</v>
      </c>
      <c r="H148" s="224">
        <v>0.001</v>
      </c>
      <c r="I148" s="225"/>
      <c r="J148" s="226">
        <f>ROUND(I148*H148,2)</f>
        <v>0</v>
      </c>
      <c r="K148" s="227"/>
      <c r="L148" s="45"/>
      <c r="M148" s="228" t="s">
        <v>1</v>
      </c>
      <c r="N148" s="229" t="s">
        <v>42</v>
      </c>
      <c r="O148" s="92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146</v>
      </c>
      <c r="AT148" s="232" t="s">
        <v>142</v>
      </c>
      <c r="AU148" s="232" t="s">
        <v>85</v>
      </c>
      <c r="AY148" s="18" t="s">
        <v>140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8" t="s">
        <v>85</v>
      </c>
      <c r="BK148" s="233">
        <f>ROUND(I148*H148,2)</f>
        <v>0</v>
      </c>
      <c r="BL148" s="18" t="s">
        <v>146</v>
      </c>
      <c r="BM148" s="232" t="s">
        <v>855</v>
      </c>
    </row>
    <row r="149" s="2" customFormat="1" ht="44.25" customHeight="1">
      <c r="A149" s="39"/>
      <c r="B149" s="40"/>
      <c r="C149" s="220" t="s">
        <v>303</v>
      </c>
      <c r="D149" s="220" t="s">
        <v>142</v>
      </c>
      <c r="E149" s="221" t="s">
        <v>856</v>
      </c>
      <c r="F149" s="222" t="s">
        <v>857</v>
      </c>
      <c r="G149" s="223" t="s">
        <v>145</v>
      </c>
      <c r="H149" s="224">
        <v>47</v>
      </c>
      <c r="I149" s="225"/>
      <c r="J149" s="226">
        <f>ROUND(I149*H149,2)</f>
        <v>0</v>
      </c>
      <c r="K149" s="227"/>
      <c r="L149" s="45"/>
      <c r="M149" s="228" t="s">
        <v>1</v>
      </c>
      <c r="N149" s="229" t="s">
        <v>42</v>
      </c>
      <c r="O149" s="92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2" t="s">
        <v>146</v>
      </c>
      <c r="AT149" s="232" t="s">
        <v>142</v>
      </c>
      <c r="AU149" s="232" t="s">
        <v>85</v>
      </c>
      <c r="AY149" s="18" t="s">
        <v>140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8" t="s">
        <v>85</v>
      </c>
      <c r="BK149" s="233">
        <f>ROUND(I149*H149,2)</f>
        <v>0</v>
      </c>
      <c r="BL149" s="18" t="s">
        <v>146</v>
      </c>
      <c r="BM149" s="232" t="s">
        <v>858</v>
      </c>
    </row>
    <row r="150" s="2" customFormat="1" ht="21.75" customHeight="1">
      <c r="A150" s="39"/>
      <c r="B150" s="40"/>
      <c r="C150" s="220" t="s">
        <v>282</v>
      </c>
      <c r="D150" s="220" t="s">
        <v>142</v>
      </c>
      <c r="E150" s="221" t="s">
        <v>859</v>
      </c>
      <c r="F150" s="222" t="s">
        <v>860</v>
      </c>
      <c r="G150" s="223" t="s">
        <v>162</v>
      </c>
      <c r="H150" s="224">
        <v>4.7000000000000002</v>
      </c>
      <c r="I150" s="225"/>
      <c r="J150" s="226">
        <f>ROUND(I150*H150,2)</f>
        <v>0</v>
      </c>
      <c r="K150" s="227"/>
      <c r="L150" s="45"/>
      <c r="M150" s="228" t="s">
        <v>1</v>
      </c>
      <c r="N150" s="229" t="s">
        <v>42</v>
      </c>
      <c r="O150" s="92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146</v>
      </c>
      <c r="AT150" s="232" t="s">
        <v>142</v>
      </c>
      <c r="AU150" s="232" t="s">
        <v>85</v>
      </c>
      <c r="AY150" s="18" t="s">
        <v>140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8" t="s">
        <v>85</v>
      </c>
      <c r="BK150" s="233">
        <f>ROUND(I150*H150,2)</f>
        <v>0</v>
      </c>
      <c r="BL150" s="18" t="s">
        <v>146</v>
      </c>
      <c r="BM150" s="232" t="s">
        <v>861</v>
      </c>
    </row>
    <row r="151" s="2" customFormat="1" ht="21.75" customHeight="1">
      <c r="A151" s="39"/>
      <c r="B151" s="40"/>
      <c r="C151" s="220" t="s">
        <v>308</v>
      </c>
      <c r="D151" s="220" t="s">
        <v>142</v>
      </c>
      <c r="E151" s="221" t="s">
        <v>862</v>
      </c>
      <c r="F151" s="222" t="s">
        <v>863</v>
      </c>
      <c r="G151" s="223" t="s">
        <v>162</v>
      </c>
      <c r="H151" s="224">
        <v>5.6399999999999997</v>
      </c>
      <c r="I151" s="225"/>
      <c r="J151" s="226">
        <f>ROUND(I151*H151,2)</f>
        <v>0</v>
      </c>
      <c r="K151" s="227"/>
      <c r="L151" s="45"/>
      <c r="M151" s="228" t="s">
        <v>1</v>
      </c>
      <c r="N151" s="229" t="s">
        <v>42</v>
      </c>
      <c r="O151" s="92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146</v>
      </c>
      <c r="AT151" s="232" t="s">
        <v>142</v>
      </c>
      <c r="AU151" s="232" t="s">
        <v>85</v>
      </c>
      <c r="AY151" s="18" t="s">
        <v>140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8" t="s">
        <v>85</v>
      </c>
      <c r="BK151" s="233">
        <f>ROUND(I151*H151,2)</f>
        <v>0</v>
      </c>
      <c r="BL151" s="18" t="s">
        <v>146</v>
      </c>
      <c r="BM151" s="232" t="s">
        <v>864</v>
      </c>
    </row>
    <row r="152" s="2" customFormat="1" ht="21.75" customHeight="1">
      <c r="A152" s="39"/>
      <c r="B152" s="40"/>
      <c r="C152" s="220" t="s">
        <v>288</v>
      </c>
      <c r="D152" s="220" t="s">
        <v>142</v>
      </c>
      <c r="E152" s="221" t="s">
        <v>865</v>
      </c>
      <c r="F152" s="222" t="s">
        <v>866</v>
      </c>
      <c r="G152" s="223" t="s">
        <v>162</v>
      </c>
      <c r="H152" s="224">
        <v>4.7000000000000002</v>
      </c>
      <c r="I152" s="225"/>
      <c r="J152" s="226">
        <f>ROUND(I152*H152,2)</f>
        <v>0</v>
      </c>
      <c r="K152" s="227"/>
      <c r="L152" s="45"/>
      <c r="M152" s="228" t="s">
        <v>1</v>
      </c>
      <c r="N152" s="229" t="s">
        <v>42</v>
      </c>
      <c r="O152" s="92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2" t="s">
        <v>146</v>
      </c>
      <c r="AT152" s="232" t="s">
        <v>142</v>
      </c>
      <c r="AU152" s="232" t="s">
        <v>85</v>
      </c>
      <c r="AY152" s="18" t="s">
        <v>140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8" t="s">
        <v>85</v>
      </c>
      <c r="BK152" s="233">
        <f>ROUND(I152*H152,2)</f>
        <v>0</v>
      </c>
      <c r="BL152" s="18" t="s">
        <v>146</v>
      </c>
      <c r="BM152" s="232" t="s">
        <v>867</v>
      </c>
    </row>
    <row r="153" s="2" customFormat="1" ht="21.75" customHeight="1">
      <c r="A153" s="39"/>
      <c r="B153" s="40"/>
      <c r="C153" s="220" t="s">
        <v>313</v>
      </c>
      <c r="D153" s="220" t="s">
        <v>142</v>
      </c>
      <c r="E153" s="221" t="s">
        <v>865</v>
      </c>
      <c r="F153" s="222" t="s">
        <v>866</v>
      </c>
      <c r="G153" s="223" t="s">
        <v>162</v>
      </c>
      <c r="H153" s="224">
        <v>5.6399999999999997</v>
      </c>
      <c r="I153" s="225"/>
      <c r="J153" s="226">
        <f>ROUND(I153*H153,2)</f>
        <v>0</v>
      </c>
      <c r="K153" s="227"/>
      <c r="L153" s="45"/>
      <c r="M153" s="228" t="s">
        <v>1</v>
      </c>
      <c r="N153" s="229" t="s">
        <v>42</v>
      </c>
      <c r="O153" s="92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146</v>
      </c>
      <c r="AT153" s="232" t="s">
        <v>142</v>
      </c>
      <c r="AU153" s="232" t="s">
        <v>85</v>
      </c>
      <c r="AY153" s="18" t="s">
        <v>140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8" t="s">
        <v>85</v>
      </c>
      <c r="BK153" s="233">
        <f>ROUND(I153*H153,2)</f>
        <v>0</v>
      </c>
      <c r="BL153" s="18" t="s">
        <v>146</v>
      </c>
      <c r="BM153" s="232" t="s">
        <v>868</v>
      </c>
    </row>
    <row r="154" s="2" customFormat="1" ht="16.5" customHeight="1">
      <c r="A154" s="39"/>
      <c r="B154" s="40"/>
      <c r="C154" s="220" t="s">
        <v>317</v>
      </c>
      <c r="D154" s="220" t="s">
        <v>142</v>
      </c>
      <c r="E154" s="221" t="s">
        <v>869</v>
      </c>
      <c r="F154" s="222" t="s">
        <v>870</v>
      </c>
      <c r="G154" s="223" t="s">
        <v>871</v>
      </c>
      <c r="H154" s="224">
        <v>1</v>
      </c>
      <c r="I154" s="225"/>
      <c r="J154" s="226">
        <f>ROUND(I154*H154,2)</f>
        <v>0</v>
      </c>
      <c r="K154" s="227"/>
      <c r="L154" s="45"/>
      <c r="M154" s="228" t="s">
        <v>1</v>
      </c>
      <c r="N154" s="229" t="s">
        <v>42</v>
      </c>
      <c r="O154" s="92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2" t="s">
        <v>146</v>
      </c>
      <c r="AT154" s="232" t="s">
        <v>142</v>
      </c>
      <c r="AU154" s="232" t="s">
        <v>85</v>
      </c>
      <c r="AY154" s="18" t="s">
        <v>140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8" t="s">
        <v>85</v>
      </c>
      <c r="BK154" s="233">
        <f>ROUND(I154*H154,2)</f>
        <v>0</v>
      </c>
      <c r="BL154" s="18" t="s">
        <v>146</v>
      </c>
      <c r="BM154" s="232" t="s">
        <v>872</v>
      </c>
    </row>
    <row r="155" s="2" customFormat="1" ht="16.5" customHeight="1">
      <c r="A155" s="39"/>
      <c r="B155" s="40"/>
      <c r="C155" s="220" t="s">
        <v>324</v>
      </c>
      <c r="D155" s="220" t="s">
        <v>142</v>
      </c>
      <c r="E155" s="221" t="s">
        <v>873</v>
      </c>
      <c r="F155" s="222" t="s">
        <v>874</v>
      </c>
      <c r="G155" s="223" t="s">
        <v>871</v>
      </c>
      <c r="H155" s="224">
        <v>1</v>
      </c>
      <c r="I155" s="225"/>
      <c r="J155" s="226">
        <f>ROUND(I155*H155,2)</f>
        <v>0</v>
      </c>
      <c r="K155" s="227"/>
      <c r="L155" s="45"/>
      <c r="M155" s="228" t="s">
        <v>1</v>
      </c>
      <c r="N155" s="229" t="s">
        <v>42</v>
      </c>
      <c r="O155" s="92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146</v>
      </c>
      <c r="AT155" s="232" t="s">
        <v>142</v>
      </c>
      <c r="AU155" s="232" t="s">
        <v>85</v>
      </c>
      <c r="AY155" s="18" t="s">
        <v>140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8" t="s">
        <v>85</v>
      </c>
      <c r="BK155" s="233">
        <f>ROUND(I155*H155,2)</f>
        <v>0</v>
      </c>
      <c r="BL155" s="18" t="s">
        <v>146</v>
      </c>
      <c r="BM155" s="232" t="s">
        <v>875</v>
      </c>
    </row>
    <row r="156" s="2" customFormat="1" ht="16.5" customHeight="1">
      <c r="A156" s="39"/>
      <c r="B156" s="40"/>
      <c r="C156" s="220" t="s">
        <v>293</v>
      </c>
      <c r="D156" s="220" t="s">
        <v>142</v>
      </c>
      <c r="E156" s="221" t="s">
        <v>876</v>
      </c>
      <c r="F156" s="222" t="s">
        <v>877</v>
      </c>
      <c r="G156" s="223" t="s">
        <v>805</v>
      </c>
      <c r="H156" s="224">
        <v>47</v>
      </c>
      <c r="I156" s="225"/>
      <c r="J156" s="226">
        <f>ROUND(I156*H156,2)</f>
        <v>0</v>
      </c>
      <c r="K156" s="227"/>
      <c r="L156" s="45"/>
      <c r="M156" s="289" t="s">
        <v>1</v>
      </c>
      <c r="N156" s="290" t="s">
        <v>42</v>
      </c>
      <c r="O156" s="291"/>
      <c r="P156" s="292">
        <f>O156*H156</f>
        <v>0</v>
      </c>
      <c r="Q156" s="292">
        <v>0</v>
      </c>
      <c r="R156" s="292">
        <f>Q156*H156</f>
        <v>0</v>
      </c>
      <c r="S156" s="292">
        <v>0</v>
      </c>
      <c r="T156" s="29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2" t="s">
        <v>146</v>
      </c>
      <c r="AT156" s="232" t="s">
        <v>142</v>
      </c>
      <c r="AU156" s="232" t="s">
        <v>85</v>
      </c>
      <c r="AY156" s="18" t="s">
        <v>140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8" t="s">
        <v>85</v>
      </c>
      <c r="BK156" s="233">
        <f>ROUND(I156*H156,2)</f>
        <v>0</v>
      </c>
      <c r="BL156" s="18" t="s">
        <v>146</v>
      </c>
      <c r="BM156" s="232" t="s">
        <v>878</v>
      </c>
    </row>
    <row r="157" s="2" customFormat="1" ht="6.96" customHeight="1">
      <c r="A157" s="39"/>
      <c r="B157" s="67"/>
      <c r="C157" s="68"/>
      <c r="D157" s="68"/>
      <c r="E157" s="68"/>
      <c r="F157" s="68"/>
      <c r="G157" s="68"/>
      <c r="H157" s="68"/>
      <c r="I157" s="68"/>
      <c r="J157" s="68"/>
      <c r="K157" s="68"/>
      <c r="L157" s="45"/>
      <c r="M157" s="39"/>
      <c r="O157" s="39"/>
      <c r="P157" s="39"/>
      <c r="Q157" s="39"/>
      <c r="R157" s="39"/>
      <c r="S157" s="39"/>
      <c r="T157" s="39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</row>
  </sheetData>
  <sheetProtection sheet="1" autoFilter="0" formatColumns="0" formatRows="0" objects="1" scenarios="1" spinCount="100000" saltValue="TfTDo8RZKbS8HLj/4WcbWD1yxXdYPgg+hNyP+bzQl6qvXqCh8aVRk72tfWzQP4GsrN4xo6Skj3WAcmaqTsuFgQ==" hashValue="ZbJefIHUApBVzfvQqx37/2SitRUUDS0+r9aMCMkqW4zHvl20gt9lkZ52MDL+lPVE2gkKzxKCImeVypF+Y29Ijg==" algorithmName="SHA-512" password="CC35"/>
  <autoFilter ref="C118:K156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106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Rekonstrukce polních cest, k.ú. Helvíkovice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879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10. 9. 2021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37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39</v>
      </c>
      <c r="G32" s="39"/>
      <c r="H32" s="39"/>
      <c r="I32" s="153" t="s">
        <v>38</v>
      </c>
      <c r="J32" s="153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41</v>
      </c>
      <c r="E33" s="141" t="s">
        <v>42</v>
      </c>
      <c r="F33" s="155">
        <f>ROUND((SUM(BE120:BE157)),  2)</f>
        <v>0</v>
      </c>
      <c r="G33" s="39"/>
      <c r="H33" s="39"/>
      <c r="I33" s="156">
        <v>0.20999999999999999</v>
      </c>
      <c r="J33" s="155">
        <f>ROUND(((SUM(BE120:BE157))*I33),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43</v>
      </c>
      <c r="F34" s="155">
        <f>ROUND((SUM(BF120:BF157)),  2)</f>
        <v>0</v>
      </c>
      <c r="G34" s="39"/>
      <c r="H34" s="39"/>
      <c r="I34" s="156">
        <v>0.14999999999999999</v>
      </c>
      <c r="J34" s="155">
        <f>ROUND(((SUM(BF120:BF157))*I34),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44</v>
      </c>
      <c r="F35" s="155">
        <f>ROUND((SUM(BG120:BG157)),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45</v>
      </c>
      <c r="F36" s="155">
        <f>ROUND((SUM(BH120:BH157)),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46</v>
      </c>
      <c r="F37" s="155">
        <f>ROUND((SUM(BI120:BI157)),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Rekonstrukce polních cest, k.ú. Helvíkovice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802 - Sadové úpravy - Cesta C21a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Helvíkovice</v>
      </c>
      <c r="G89" s="41"/>
      <c r="H89" s="41"/>
      <c r="I89" s="33" t="s">
        <v>22</v>
      </c>
      <c r="J89" s="80" t="str">
        <f>IF(J12="","",J12)</f>
        <v>10. 9. 2021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Obec Helvíkovice, Helvíkovice 3, 564 01 Žamberk</v>
      </c>
      <c r="G91" s="41"/>
      <c r="H91" s="41"/>
      <c r="I91" s="33" t="s">
        <v>30</v>
      </c>
      <c r="J91" s="37" t="str">
        <f>E21</f>
        <v>Kamil Hronovský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111</v>
      </c>
      <c r="D94" s="177"/>
      <c r="E94" s="177"/>
      <c r="F94" s="177"/>
      <c r="G94" s="177"/>
      <c r="H94" s="177"/>
      <c r="I94" s="177"/>
      <c r="J94" s="178" t="s">
        <v>112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113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114</v>
      </c>
    </row>
    <row r="97" s="9" customFormat="1" ht="24.96" customHeight="1">
      <c r="A97" s="9"/>
      <c r="B97" s="180"/>
      <c r="C97" s="181"/>
      <c r="D97" s="182" t="s">
        <v>765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880</v>
      </c>
      <c r="E98" s="183"/>
      <c r="F98" s="183"/>
      <c r="G98" s="183"/>
      <c r="H98" s="183"/>
      <c r="I98" s="183"/>
      <c r="J98" s="184">
        <f>J122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881</v>
      </c>
      <c r="E99" s="183"/>
      <c r="F99" s="183"/>
      <c r="G99" s="183"/>
      <c r="H99" s="183"/>
      <c r="I99" s="183"/>
      <c r="J99" s="184">
        <f>J131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0"/>
      <c r="C100" s="181"/>
      <c r="D100" s="182" t="s">
        <v>767</v>
      </c>
      <c r="E100" s="183"/>
      <c r="F100" s="183"/>
      <c r="G100" s="183"/>
      <c r="H100" s="183"/>
      <c r="I100" s="183"/>
      <c r="J100" s="184">
        <f>J141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125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5" t="str">
        <f>E7</f>
        <v>Rekonstrukce polních cest, k.ú. Helvíkovice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107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SO 802 - Sadové úpravy - Cesta C21a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>Helvíkovice</v>
      </c>
      <c r="G114" s="41"/>
      <c r="H114" s="41"/>
      <c r="I114" s="33" t="s">
        <v>22</v>
      </c>
      <c r="J114" s="80" t="str">
        <f>IF(J12="","",J12)</f>
        <v>10. 9. 2021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24</v>
      </c>
      <c r="D116" s="41"/>
      <c r="E116" s="41"/>
      <c r="F116" s="28" t="str">
        <f>E15</f>
        <v>Obec Helvíkovice, Helvíkovice 3, 564 01 Žamberk</v>
      </c>
      <c r="G116" s="41"/>
      <c r="H116" s="41"/>
      <c r="I116" s="33" t="s">
        <v>30</v>
      </c>
      <c r="J116" s="37" t="str">
        <f>E21</f>
        <v>Kamil Hronovský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28</v>
      </c>
      <c r="D117" s="41"/>
      <c r="E117" s="41"/>
      <c r="F117" s="28" t="str">
        <f>IF(E18="","",E18)</f>
        <v>Vyplň údaj</v>
      </c>
      <c r="G117" s="41"/>
      <c r="H117" s="41"/>
      <c r="I117" s="33" t="s">
        <v>33</v>
      </c>
      <c r="J117" s="37" t="str">
        <f>E24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126</v>
      </c>
      <c r="D119" s="195" t="s">
        <v>62</v>
      </c>
      <c r="E119" s="195" t="s">
        <v>58</v>
      </c>
      <c r="F119" s="195" t="s">
        <v>59</v>
      </c>
      <c r="G119" s="195" t="s">
        <v>127</v>
      </c>
      <c r="H119" s="195" t="s">
        <v>128</v>
      </c>
      <c r="I119" s="195" t="s">
        <v>129</v>
      </c>
      <c r="J119" s="196" t="s">
        <v>112</v>
      </c>
      <c r="K119" s="197" t="s">
        <v>130</v>
      </c>
      <c r="L119" s="198"/>
      <c r="M119" s="101" t="s">
        <v>1</v>
      </c>
      <c r="N119" s="102" t="s">
        <v>41</v>
      </c>
      <c r="O119" s="102" t="s">
        <v>131</v>
      </c>
      <c r="P119" s="102" t="s">
        <v>132</v>
      </c>
      <c r="Q119" s="102" t="s">
        <v>133</v>
      </c>
      <c r="R119" s="102" t="s">
        <v>134</v>
      </c>
      <c r="S119" s="102" t="s">
        <v>135</v>
      </c>
      <c r="T119" s="103" t="s">
        <v>136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137</v>
      </c>
      <c r="D120" s="41"/>
      <c r="E120" s="41"/>
      <c r="F120" s="41"/>
      <c r="G120" s="41"/>
      <c r="H120" s="41"/>
      <c r="I120" s="41"/>
      <c r="J120" s="199">
        <f>BK120</f>
        <v>0</v>
      </c>
      <c r="K120" s="41"/>
      <c r="L120" s="45"/>
      <c r="M120" s="104"/>
      <c r="N120" s="200"/>
      <c r="O120" s="105"/>
      <c r="P120" s="201">
        <f>P121+P122+P131+P141</f>
        <v>0</v>
      </c>
      <c r="Q120" s="105"/>
      <c r="R120" s="201">
        <f>R121+R122+R131+R141</f>
        <v>0</v>
      </c>
      <c r="S120" s="105"/>
      <c r="T120" s="202">
        <f>T121+T122+T131+T141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76</v>
      </c>
      <c r="AU120" s="18" t="s">
        <v>114</v>
      </c>
      <c r="BK120" s="203">
        <f>BK121+BK122+BK131+BK141</f>
        <v>0</v>
      </c>
    </row>
    <row r="121" s="12" customFormat="1" ht="25.92" customHeight="1">
      <c r="A121" s="12"/>
      <c r="B121" s="204"/>
      <c r="C121" s="205"/>
      <c r="D121" s="206" t="s">
        <v>76</v>
      </c>
      <c r="E121" s="207" t="s">
        <v>768</v>
      </c>
      <c r="F121" s="207" t="s">
        <v>769</v>
      </c>
      <c r="G121" s="205"/>
      <c r="H121" s="205"/>
      <c r="I121" s="208"/>
      <c r="J121" s="209">
        <f>BK121</f>
        <v>0</v>
      </c>
      <c r="K121" s="205"/>
      <c r="L121" s="210"/>
      <c r="M121" s="211"/>
      <c r="N121" s="212"/>
      <c r="O121" s="212"/>
      <c r="P121" s="213">
        <v>0</v>
      </c>
      <c r="Q121" s="212"/>
      <c r="R121" s="213">
        <v>0</v>
      </c>
      <c r="S121" s="212"/>
      <c r="T121" s="214"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5" t="s">
        <v>85</v>
      </c>
      <c r="AT121" s="216" t="s">
        <v>76</v>
      </c>
      <c r="AU121" s="216" t="s">
        <v>77</v>
      </c>
      <c r="AY121" s="215" t="s">
        <v>140</v>
      </c>
      <c r="BK121" s="217">
        <v>0</v>
      </c>
    </row>
    <row r="122" s="12" customFormat="1" ht="25.92" customHeight="1">
      <c r="A122" s="12"/>
      <c r="B122" s="204"/>
      <c r="C122" s="205"/>
      <c r="D122" s="206" t="s">
        <v>76</v>
      </c>
      <c r="E122" s="207" t="s">
        <v>798</v>
      </c>
      <c r="F122" s="207" t="s">
        <v>769</v>
      </c>
      <c r="G122" s="205"/>
      <c r="H122" s="205"/>
      <c r="I122" s="208"/>
      <c r="J122" s="209">
        <f>BK122</f>
        <v>0</v>
      </c>
      <c r="K122" s="205"/>
      <c r="L122" s="210"/>
      <c r="M122" s="211"/>
      <c r="N122" s="212"/>
      <c r="O122" s="212"/>
      <c r="P122" s="213">
        <f>SUM(P123:P130)</f>
        <v>0</v>
      </c>
      <c r="Q122" s="212"/>
      <c r="R122" s="213">
        <f>SUM(R123:R130)</f>
        <v>0</v>
      </c>
      <c r="S122" s="212"/>
      <c r="T122" s="214">
        <f>SUM(T123:T130)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5" t="s">
        <v>85</v>
      </c>
      <c r="AT122" s="216" t="s">
        <v>76</v>
      </c>
      <c r="AU122" s="216" t="s">
        <v>77</v>
      </c>
      <c r="AY122" s="215" t="s">
        <v>140</v>
      </c>
      <c r="BK122" s="217">
        <f>SUM(BK123:BK130)</f>
        <v>0</v>
      </c>
    </row>
    <row r="123" s="2" customFormat="1" ht="16.5" customHeight="1">
      <c r="A123" s="39"/>
      <c r="B123" s="40"/>
      <c r="C123" s="220" t="s">
        <v>85</v>
      </c>
      <c r="D123" s="220" t="s">
        <v>142</v>
      </c>
      <c r="E123" s="221" t="s">
        <v>882</v>
      </c>
      <c r="F123" s="222" t="s">
        <v>771</v>
      </c>
      <c r="G123" s="223" t="s">
        <v>1</v>
      </c>
      <c r="H123" s="224">
        <v>3</v>
      </c>
      <c r="I123" s="225"/>
      <c r="J123" s="226">
        <f>ROUND(I123*H123,2)</f>
        <v>0</v>
      </c>
      <c r="K123" s="227"/>
      <c r="L123" s="45"/>
      <c r="M123" s="228" t="s">
        <v>1</v>
      </c>
      <c r="N123" s="229" t="s">
        <v>42</v>
      </c>
      <c r="O123" s="92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2" t="s">
        <v>146</v>
      </c>
      <c r="AT123" s="232" t="s">
        <v>142</v>
      </c>
      <c r="AU123" s="232" t="s">
        <v>85</v>
      </c>
      <c r="AY123" s="18" t="s">
        <v>140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8" t="s">
        <v>85</v>
      </c>
      <c r="BK123" s="233">
        <f>ROUND(I123*H123,2)</f>
        <v>0</v>
      </c>
      <c r="BL123" s="18" t="s">
        <v>146</v>
      </c>
      <c r="BM123" s="232" t="s">
        <v>883</v>
      </c>
    </row>
    <row r="124" s="2" customFormat="1" ht="16.5" customHeight="1">
      <c r="A124" s="39"/>
      <c r="B124" s="40"/>
      <c r="C124" s="220" t="s">
        <v>87</v>
      </c>
      <c r="D124" s="220" t="s">
        <v>142</v>
      </c>
      <c r="E124" s="221" t="s">
        <v>884</v>
      </c>
      <c r="F124" s="222" t="s">
        <v>774</v>
      </c>
      <c r="G124" s="223" t="s">
        <v>1</v>
      </c>
      <c r="H124" s="224">
        <v>3</v>
      </c>
      <c r="I124" s="225"/>
      <c r="J124" s="226">
        <f>ROUND(I124*H124,2)</f>
        <v>0</v>
      </c>
      <c r="K124" s="227"/>
      <c r="L124" s="45"/>
      <c r="M124" s="228" t="s">
        <v>1</v>
      </c>
      <c r="N124" s="229" t="s">
        <v>42</v>
      </c>
      <c r="O124" s="92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2" t="s">
        <v>146</v>
      </c>
      <c r="AT124" s="232" t="s">
        <v>142</v>
      </c>
      <c r="AU124" s="232" t="s">
        <v>85</v>
      </c>
      <c r="AY124" s="18" t="s">
        <v>140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8" t="s">
        <v>85</v>
      </c>
      <c r="BK124" s="233">
        <f>ROUND(I124*H124,2)</f>
        <v>0</v>
      </c>
      <c r="BL124" s="18" t="s">
        <v>146</v>
      </c>
      <c r="BM124" s="232" t="s">
        <v>885</v>
      </c>
    </row>
    <row r="125" s="2" customFormat="1" ht="16.5" customHeight="1">
      <c r="A125" s="39"/>
      <c r="B125" s="40"/>
      <c r="C125" s="220" t="s">
        <v>155</v>
      </c>
      <c r="D125" s="220" t="s">
        <v>142</v>
      </c>
      <c r="E125" s="221" t="s">
        <v>886</v>
      </c>
      <c r="F125" s="222" t="s">
        <v>777</v>
      </c>
      <c r="G125" s="223" t="s">
        <v>1</v>
      </c>
      <c r="H125" s="224">
        <v>3</v>
      </c>
      <c r="I125" s="225"/>
      <c r="J125" s="226">
        <f>ROUND(I125*H125,2)</f>
        <v>0</v>
      </c>
      <c r="K125" s="227"/>
      <c r="L125" s="45"/>
      <c r="M125" s="228" t="s">
        <v>1</v>
      </c>
      <c r="N125" s="229" t="s">
        <v>42</v>
      </c>
      <c r="O125" s="92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2" t="s">
        <v>146</v>
      </c>
      <c r="AT125" s="232" t="s">
        <v>142</v>
      </c>
      <c r="AU125" s="232" t="s">
        <v>85</v>
      </c>
      <c r="AY125" s="18" t="s">
        <v>140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8" t="s">
        <v>85</v>
      </c>
      <c r="BK125" s="233">
        <f>ROUND(I125*H125,2)</f>
        <v>0</v>
      </c>
      <c r="BL125" s="18" t="s">
        <v>146</v>
      </c>
      <c r="BM125" s="232" t="s">
        <v>887</v>
      </c>
    </row>
    <row r="126" s="2" customFormat="1" ht="16.5" customHeight="1">
      <c r="A126" s="39"/>
      <c r="B126" s="40"/>
      <c r="C126" s="220" t="s">
        <v>146</v>
      </c>
      <c r="D126" s="220" t="s">
        <v>142</v>
      </c>
      <c r="E126" s="221" t="s">
        <v>888</v>
      </c>
      <c r="F126" s="222" t="s">
        <v>783</v>
      </c>
      <c r="G126" s="223" t="s">
        <v>1</v>
      </c>
      <c r="H126" s="224">
        <v>9</v>
      </c>
      <c r="I126" s="225"/>
      <c r="J126" s="226">
        <f>ROUND(I126*H126,2)</f>
        <v>0</v>
      </c>
      <c r="K126" s="227"/>
      <c r="L126" s="45"/>
      <c r="M126" s="228" t="s">
        <v>1</v>
      </c>
      <c r="N126" s="229" t="s">
        <v>42</v>
      </c>
      <c r="O126" s="92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2" t="s">
        <v>146</v>
      </c>
      <c r="AT126" s="232" t="s">
        <v>142</v>
      </c>
      <c r="AU126" s="232" t="s">
        <v>85</v>
      </c>
      <c r="AY126" s="18" t="s">
        <v>140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8" t="s">
        <v>85</v>
      </c>
      <c r="BK126" s="233">
        <f>ROUND(I126*H126,2)</f>
        <v>0</v>
      </c>
      <c r="BL126" s="18" t="s">
        <v>146</v>
      </c>
      <c r="BM126" s="232" t="s">
        <v>889</v>
      </c>
    </row>
    <row r="127" s="2" customFormat="1" ht="16.5" customHeight="1">
      <c r="A127" s="39"/>
      <c r="B127" s="40"/>
      <c r="C127" s="220" t="s">
        <v>172</v>
      </c>
      <c r="D127" s="220" t="s">
        <v>142</v>
      </c>
      <c r="E127" s="221" t="s">
        <v>890</v>
      </c>
      <c r="F127" s="222" t="s">
        <v>786</v>
      </c>
      <c r="G127" s="223" t="s">
        <v>1</v>
      </c>
      <c r="H127" s="224">
        <v>4</v>
      </c>
      <c r="I127" s="225"/>
      <c r="J127" s="226">
        <f>ROUND(I127*H127,2)</f>
        <v>0</v>
      </c>
      <c r="K127" s="227"/>
      <c r="L127" s="45"/>
      <c r="M127" s="228" t="s">
        <v>1</v>
      </c>
      <c r="N127" s="229" t="s">
        <v>42</v>
      </c>
      <c r="O127" s="92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2" t="s">
        <v>146</v>
      </c>
      <c r="AT127" s="232" t="s">
        <v>142</v>
      </c>
      <c r="AU127" s="232" t="s">
        <v>85</v>
      </c>
      <c r="AY127" s="18" t="s">
        <v>140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8" t="s">
        <v>85</v>
      </c>
      <c r="BK127" s="233">
        <f>ROUND(I127*H127,2)</f>
        <v>0</v>
      </c>
      <c r="BL127" s="18" t="s">
        <v>146</v>
      </c>
      <c r="BM127" s="232" t="s">
        <v>891</v>
      </c>
    </row>
    <row r="128" s="2" customFormat="1" ht="16.5" customHeight="1">
      <c r="A128" s="39"/>
      <c r="B128" s="40"/>
      <c r="C128" s="220" t="s">
        <v>177</v>
      </c>
      <c r="D128" s="220" t="s">
        <v>142</v>
      </c>
      <c r="E128" s="221" t="s">
        <v>892</v>
      </c>
      <c r="F128" s="222" t="s">
        <v>789</v>
      </c>
      <c r="G128" s="223" t="s">
        <v>1</v>
      </c>
      <c r="H128" s="224">
        <v>8</v>
      </c>
      <c r="I128" s="225"/>
      <c r="J128" s="226">
        <f>ROUND(I128*H128,2)</f>
        <v>0</v>
      </c>
      <c r="K128" s="227"/>
      <c r="L128" s="45"/>
      <c r="M128" s="228" t="s">
        <v>1</v>
      </c>
      <c r="N128" s="229" t="s">
        <v>42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146</v>
      </c>
      <c r="AT128" s="232" t="s">
        <v>142</v>
      </c>
      <c r="AU128" s="232" t="s">
        <v>85</v>
      </c>
      <c r="AY128" s="18" t="s">
        <v>140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8" t="s">
        <v>85</v>
      </c>
      <c r="BK128" s="233">
        <f>ROUND(I128*H128,2)</f>
        <v>0</v>
      </c>
      <c r="BL128" s="18" t="s">
        <v>146</v>
      </c>
      <c r="BM128" s="232" t="s">
        <v>893</v>
      </c>
    </row>
    <row r="129" s="2" customFormat="1" ht="16.5" customHeight="1">
      <c r="A129" s="39"/>
      <c r="B129" s="40"/>
      <c r="C129" s="220" t="s">
        <v>182</v>
      </c>
      <c r="D129" s="220" t="s">
        <v>142</v>
      </c>
      <c r="E129" s="221" t="s">
        <v>894</v>
      </c>
      <c r="F129" s="222" t="s">
        <v>792</v>
      </c>
      <c r="G129" s="223" t="s">
        <v>1</v>
      </c>
      <c r="H129" s="224">
        <v>8</v>
      </c>
      <c r="I129" s="225"/>
      <c r="J129" s="226">
        <f>ROUND(I129*H129,2)</f>
        <v>0</v>
      </c>
      <c r="K129" s="227"/>
      <c r="L129" s="45"/>
      <c r="M129" s="228" t="s">
        <v>1</v>
      </c>
      <c r="N129" s="229" t="s">
        <v>42</v>
      </c>
      <c r="O129" s="92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2" t="s">
        <v>146</v>
      </c>
      <c r="AT129" s="232" t="s">
        <v>142</v>
      </c>
      <c r="AU129" s="232" t="s">
        <v>85</v>
      </c>
      <c r="AY129" s="18" t="s">
        <v>140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8" t="s">
        <v>85</v>
      </c>
      <c r="BK129" s="233">
        <f>ROUND(I129*H129,2)</f>
        <v>0</v>
      </c>
      <c r="BL129" s="18" t="s">
        <v>146</v>
      </c>
      <c r="BM129" s="232" t="s">
        <v>895</v>
      </c>
    </row>
    <row r="130" s="2" customFormat="1" ht="16.5" customHeight="1">
      <c r="A130" s="39"/>
      <c r="B130" s="40"/>
      <c r="C130" s="220" t="s">
        <v>317</v>
      </c>
      <c r="D130" s="220" t="s">
        <v>142</v>
      </c>
      <c r="E130" s="221" t="s">
        <v>794</v>
      </c>
      <c r="F130" s="222" t="s">
        <v>795</v>
      </c>
      <c r="G130" s="223" t="s">
        <v>796</v>
      </c>
      <c r="H130" s="294"/>
      <c r="I130" s="225"/>
      <c r="J130" s="226">
        <f>ROUND(I130*H130,2)</f>
        <v>0</v>
      </c>
      <c r="K130" s="227"/>
      <c r="L130" s="45"/>
      <c r="M130" s="228" t="s">
        <v>1</v>
      </c>
      <c r="N130" s="229" t="s">
        <v>42</v>
      </c>
      <c r="O130" s="92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146</v>
      </c>
      <c r="AT130" s="232" t="s">
        <v>142</v>
      </c>
      <c r="AU130" s="232" t="s">
        <v>85</v>
      </c>
      <c r="AY130" s="18" t="s">
        <v>140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8" t="s">
        <v>85</v>
      </c>
      <c r="BK130" s="233">
        <f>ROUND(I130*H130,2)</f>
        <v>0</v>
      </c>
      <c r="BL130" s="18" t="s">
        <v>146</v>
      </c>
      <c r="BM130" s="232" t="s">
        <v>896</v>
      </c>
    </row>
    <row r="131" s="12" customFormat="1" ht="25.92" customHeight="1">
      <c r="A131" s="12"/>
      <c r="B131" s="204"/>
      <c r="C131" s="205"/>
      <c r="D131" s="206" t="s">
        <v>76</v>
      </c>
      <c r="E131" s="207" t="s">
        <v>897</v>
      </c>
      <c r="F131" s="207" t="s">
        <v>799</v>
      </c>
      <c r="G131" s="205"/>
      <c r="H131" s="205"/>
      <c r="I131" s="208"/>
      <c r="J131" s="209">
        <f>BK131</f>
        <v>0</v>
      </c>
      <c r="K131" s="205"/>
      <c r="L131" s="210"/>
      <c r="M131" s="211"/>
      <c r="N131" s="212"/>
      <c r="O131" s="212"/>
      <c r="P131" s="213">
        <f>SUM(P132:P140)</f>
        <v>0</v>
      </c>
      <c r="Q131" s="212"/>
      <c r="R131" s="213">
        <f>SUM(R132:R140)</f>
        <v>0</v>
      </c>
      <c r="S131" s="212"/>
      <c r="T131" s="214">
        <f>SUM(T132:T140)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5" t="s">
        <v>85</v>
      </c>
      <c r="AT131" s="216" t="s">
        <v>76</v>
      </c>
      <c r="AU131" s="216" t="s">
        <v>77</v>
      </c>
      <c r="AY131" s="215" t="s">
        <v>140</v>
      </c>
      <c r="BK131" s="217">
        <f>SUM(BK132:BK140)</f>
        <v>0</v>
      </c>
    </row>
    <row r="132" s="2" customFormat="1" ht="16.5" customHeight="1">
      <c r="A132" s="39"/>
      <c r="B132" s="40"/>
      <c r="C132" s="220" t="s">
        <v>188</v>
      </c>
      <c r="D132" s="220" t="s">
        <v>142</v>
      </c>
      <c r="E132" s="221" t="s">
        <v>800</v>
      </c>
      <c r="F132" s="222" t="s">
        <v>801</v>
      </c>
      <c r="G132" s="223" t="s">
        <v>234</v>
      </c>
      <c r="H132" s="224">
        <v>0.76000000000000001</v>
      </c>
      <c r="I132" s="225"/>
      <c r="J132" s="226">
        <f>ROUND(I132*H132,2)</f>
        <v>0</v>
      </c>
      <c r="K132" s="227"/>
      <c r="L132" s="45"/>
      <c r="M132" s="228" t="s">
        <v>1</v>
      </c>
      <c r="N132" s="229" t="s">
        <v>42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146</v>
      </c>
      <c r="AT132" s="232" t="s">
        <v>142</v>
      </c>
      <c r="AU132" s="232" t="s">
        <v>85</v>
      </c>
      <c r="AY132" s="18" t="s">
        <v>140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85</v>
      </c>
      <c r="BK132" s="233">
        <f>ROUND(I132*H132,2)</f>
        <v>0</v>
      </c>
      <c r="BL132" s="18" t="s">
        <v>146</v>
      </c>
      <c r="BM132" s="232" t="s">
        <v>898</v>
      </c>
    </row>
    <row r="133" s="2" customFormat="1" ht="33" customHeight="1">
      <c r="A133" s="39"/>
      <c r="B133" s="40"/>
      <c r="C133" s="220" t="s">
        <v>195</v>
      </c>
      <c r="D133" s="220" t="s">
        <v>142</v>
      </c>
      <c r="E133" s="221" t="s">
        <v>803</v>
      </c>
      <c r="F133" s="222" t="s">
        <v>804</v>
      </c>
      <c r="G133" s="223" t="s">
        <v>805</v>
      </c>
      <c r="H133" s="224">
        <v>114</v>
      </c>
      <c r="I133" s="225"/>
      <c r="J133" s="226">
        <f>ROUND(I133*H133,2)</f>
        <v>0</v>
      </c>
      <c r="K133" s="227"/>
      <c r="L133" s="45"/>
      <c r="M133" s="228" t="s">
        <v>1</v>
      </c>
      <c r="N133" s="229" t="s">
        <v>42</v>
      </c>
      <c r="O133" s="92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2" t="s">
        <v>146</v>
      </c>
      <c r="AT133" s="232" t="s">
        <v>142</v>
      </c>
      <c r="AU133" s="232" t="s">
        <v>85</v>
      </c>
      <c r="AY133" s="18" t="s">
        <v>140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8" t="s">
        <v>85</v>
      </c>
      <c r="BK133" s="233">
        <f>ROUND(I133*H133,2)</f>
        <v>0</v>
      </c>
      <c r="BL133" s="18" t="s">
        <v>146</v>
      </c>
      <c r="BM133" s="232" t="s">
        <v>899</v>
      </c>
    </row>
    <row r="134" s="2" customFormat="1" ht="16.5" customHeight="1">
      <c r="A134" s="39"/>
      <c r="B134" s="40"/>
      <c r="C134" s="220" t="s">
        <v>199</v>
      </c>
      <c r="D134" s="220" t="s">
        <v>142</v>
      </c>
      <c r="E134" s="221" t="s">
        <v>807</v>
      </c>
      <c r="F134" s="222" t="s">
        <v>808</v>
      </c>
      <c r="G134" s="223" t="s">
        <v>805</v>
      </c>
      <c r="H134" s="224">
        <v>228</v>
      </c>
      <c r="I134" s="225"/>
      <c r="J134" s="226">
        <f>ROUND(I134*H134,2)</f>
        <v>0</v>
      </c>
      <c r="K134" s="227"/>
      <c r="L134" s="45"/>
      <c r="M134" s="228" t="s">
        <v>1</v>
      </c>
      <c r="N134" s="229" t="s">
        <v>42</v>
      </c>
      <c r="O134" s="92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146</v>
      </c>
      <c r="AT134" s="232" t="s">
        <v>142</v>
      </c>
      <c r="AU134" s="232" t="s">
        <v>85</v>
      </c>
      <c r="AY134" s="18" t="s">
        <v>140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8" t="s">
        <v>85</v>
      </c>
      <c r="BK134" s="233">
        <f>ROUND(I134*H134,2)</f>
        <v>0</v>
      </c>
      <c r="BL134" s="18" t="s">
        <v>146</v>
      </c>
      <c r="BM134" s="232" t="s">
        <v>900</v>
      </c>
    </row>
    <row r="135" s="2" customFormat="1" ht="16.5" customHeight="1">
      <c r="A135" s="39"/>
      <c r="B135" s="40"/>
      <c r="C135" s="220" t="s">
        <v>204</v>
      </c>
      <c r="D135" s="220" t="s">
        <v>142</v>
      </c>
      <c r="E135" s="221" t="s">
        <v>810</v>
      </c>
      <c r="F135" s="222" t="s">
        <v>811</v>
      </c>
      <c r="G135" s="223" t="s">
        <v>812</v>
      </c>
      <c r="H135" s="224">
        <v>68.400000000000006</v>
      </c>
      <c r="I135" s="225"/>
      <c r="J135" s="226">
        <f>ROUND(I135*H135,2)</f>
        <v>0</v>
      </c>
      <c r="K135" s="227"/>
      <c r="L135" s="45"/>
      <c r="M135" s="228" t="s">
        <v>1</v>
      </c>
      <c r="N135" s="229" t="s">
        <v>42</v>
      </c>
      <c r="O135" s="92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146</v>
      </c>
      <c r="AT135" s="232" t="s">
        <v>142</v>
      </c>
      <c r="AU135" s="232" t="s">
        <v>85</v>
      </c>
      <c r="AY135" s="18" t="s">
        <v>140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8" t="s">
        <v>85</v>
      </c>
      <c r="BK135" s="233">
        <f>ROUND(I135*H135,2)</f>
        <v>0</v>
      </c>
      <c r="BL135" s="18" t="s">
        <v>146</v>
      </c>
      <c r="BM135" s="232" t="s">
        <v>901</v>
      </c>
    </row>
    <row r="136" s="2" customFormat="1" ht="16.5" customHeight="1">
      <c r="A136" s="39"/>
      <c r="B136" s="40"/>
      <c r="C136" s="220" t="s">
        <v>209</v>
      </c>
      <c r="D136" s="220" t="s">
        <v>142</v>
      </c>
      <c r="E136" s="221" t="s">
        <v>814</v>
      </c>
      <c r="F136" s="222" t="s">
        <v>815</v>
      </c>
      <c r="G136" s="223" t="s">
        <v>812</v>
      </c>
      <c r="H136" s="224">
        <v>76</v>
      </c>
      <c r="I136" s="225"/>
      <c r="J136" s="226">
        <f>ROUND(I136*H136,2)</f>
        <v>0</v>
      </c>
      <c r="K136" s="227"/>
      <c r="L136" s="45"/>
      <c r="M136" s="228" t="s">
        <v>1</v>
      </c>
      <c r="N136" s="229" t="s">
        <v>42</v>
      </c>
      <c r="O136" s="92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146</v>
      </c>
      <c r="AT136" s="232" t="s">
        <v>142</v>
      </c>
      <c r="AU136" s="232" t="s">
        <v>85</v>
      </c>
      <c r="AY136" s="18" t="s">
        <v>140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8" t="s">
        <v>85</v>
      </c>
      <c r="BK136" s="233">
        <f>ROUND(I136*H136,2)</f>
        <v>0</v>
      </c>
      <c r="BL136" s="18" t="s">
        <v>146</v>
      </c>
      <c r="BM136" s="232" t="s">
        <v>902</v>
      </c>
    </row>
    <row r="137" s="2" customFormat="1" ht="16.5" customHeight="1">
      <c r="A137" s="39"/>
      <c r="B137" s="40"/>
      <c r="C137" s="220" t="s">
        <v>213</v>
      </c>
      <c r="D137" s="220" t="s">
        <v>142</v>
      </c>
      <c r="E137" s="221" t="s">
        <v>817</v>
      </c>
      <c r="F137" s="222" t="s">
        <v>818</v>
      </c>
      <c r="G137" s="223" t="s">
        <v>234</v>
      </c>
      <c r="H137" s="224">
        <v>0.22800000000000001</v>
      </c>
      <c r="I137" s="225"/>
      <c r="J137" s="226">
        <f>ROUND(I137*H137,2)</f>
        <v>0</v>
      </c>
      <c r="K137" s="227"/>
      <c r="L137" s="45"/>
      <c r="M137" s="228" t="s">
        <v>1</v>
      </c>
      <c r="N137" s="229" t="s">
        <v>42</v>
      </c>
      <c r="O137" s="92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2" t="s">
        <v>146</v>
      </c>
      <c r="AT137" s="232" t="s">
        <v>142</v>
      </c>
      <c r="AU137" s="232" t="s">
        <v>85</v>
      </c>
      <c r="AY137" s="18" t="s">
        <v>140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8" t="s">
        <v>85</v>
      </c>
      <c r="BK137" s="233">
        <f>ROUND(I137*H137,2)</f>
        <v>0</v>
      </c>
      <c r="BL137" s="18" t="s">
        <v>146</v>
      </c>
      <c r="BM137" s="232" t="s">
        <v>903</v>
      </c>
    </row>
    <row r="138" s="2" customFormat="1" ht="24.15" customHeight="1">
      <c r="A138" s="39"/>
      <c r="B138" s="40"/>
      <c r="C138" s="220" t="s">
        <v>223</v>
      </c>
      <c r="D138" s="220" t="s">
        <v>142</v>
      </c>
      <c r="E138" s="221" t="s">
        <v>820</v>
      </c>
      <c r="F138" s="222" t="s">
        <v>821</v>
      </c>
      <c r="G138" s="223" t="s">
        <v>162</v>
      </c>
      <c r="H138" s="224">
        <v>3.04</v>
      </c>
      <c r="I138" s="225"/>
      <c r="J138" s="226">
        <f>ROUND(I138*H138,2)</f>
        <v>0</v>
      </c>
      <c r="K138" s="227"/>
      <c r="L138" s="45"/>
      <c r="M138" s="228" t="s">
        <v>1</v>
      </c>
      <c r="N138" s="229" t="s">
        <v>42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146</v>
      </c>
      <c r="AT138" s="232" t="s">
        <v>142</v>
      </c>
      <c r="AU138" s="232" t="s">
        <v>85</v>
      </c>
      <c r="AY138" s="18" t="s">
        <v>140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85</v>
      </c>
      <c r="BK138" s="233">
        <f>ROUND(I138*H138,2)</f>
        <v>0</v>
      </c>
      <c r="BL138" s="18" t="s">
        <v>146</v>
      </c>
      <c r="BM138" s="232" t="s">
        <v>904</v>
      </c>
    </row>
    <row r="139" s="2" customFormat="1" ht="21.75" customHeight="1">
      <c r="A139" s="39"/>
      <c r="B139" s="40"/>
      <c r="C139" s="220" t="s">
        <v>8</v>
      </c>
      <c r="D139" s="220" t="s">
        <v>142</v>
      </c>
      <c r="E139" s="221" t="s">
        <v>823</v>
      </c>
      <c r="F139" s="222" t="s">
        <v>824</v>
      </c>
      <c r="G139" s="223" t="s">
        <v>825</v>
      </c>
      <c r="H139" s="224">
        <v>3800</v>
      </c>
      <c r="I139" s="225"/>
      <c r="J139" s="226">
        <f>ROUND(I139*H139,2)</f>
        <v>0</v>
      </c>
      <c r="K139" s="227"/>
      <c r="L139" s="45"/>
      <c r="M139" s="228" t="s">
        <v>1</v>
      </c>
      <c r="N139" s="229" t="s">
        <v>42</v>
      </c>
      <c r="O139" s="92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146</v>
      </c>
      <c r="AT139" s="232" t="s">
        <v>142</v>
      </c>
      <c r="AU139" s="232" t="s">
        <v>85</v>
      </c>
      <c r="AY139" s="18" t="s">
        <v>140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8" t="s">
        <v>85</v>
      </c>
      <c r="BK139" s="233">
        <f>ROUND(I139*H139,2)</f>
        <v>0</v>
      </c>
      <c r="BL139" s="18" t="s">
        <v>146</v>
      </c>
      <c r="BM139" s="232" t="s">
        <v>905</v>
      </c>
    </row>
    <row r="140" s="2" customFormat="1" ht="21.75" customHeight="1">
      <c r="A140" s="39"/>
      <c r="B140" s="40"/>
      <c r="C140" s="220" t="s">
        <v>231</v>
      </c>
      <c r="D140" s="220" t="s">
        <v>142</v>
      </c>
      <c r="E140" s="221" t="s">
        <v>827</v>
      </c>
      <c r="F140" s="222" t="s">
        <v>828</v>
      </c>
      <c r="G140" s="223" t="s">
        <v>825</v>
      </c>
      <c r="H140" s="224">
        <v>4560</v>
      </c>
      <c r="I140" s="225"/>
      <c r="J140" s="226">
        <f>ROUND(I140*H140,2)</f>
        <v>0</v>
      </c>
      <c r="K140" s="227"/>
      <c r="L140" s="45"/>
      <c r="M140" s="228" t="s">
        <v>1</v>
      </c>
      <c r="N140" s="229" t="s">
        <v>42</v>
      </c>
      <c r="O140" s="92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146</v>
      </c>
      <c r="AT140" s="232" t="s">
        <v>142</v>
      </c>
      <c r="AU140" s="232" t="s">
        <v>85</v>
      </c>
      <c r="AY140" s="18" t="s">
        <v>140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85</v>
      </c>
      <c r="BK140" s="233">
        <f>ROUND(I140*H140,2)</f>
        <v>0</v>
      </c>
      <c r="BL140" s="18" t="s">
        <v>146</v>
      </c>
      <c r="BM140" s="232" t="s">
        <v>906</v>
      </c>
    </row>
    <row r="141" s="12" customFormat="1" ht="25.92" customHeight="1">
      <c r="A141" s="12"/>
      <c r="B141" s="204"/>
      <c r="C141" s="205"/>
      <c r="D141" s="206" t="s">
        <v>76</v>
      </c>
      <c r="E141" s="207" t="s">
        <v>830</v>
      </c>
      <c r="F141" s="207" t="s">
        <v>799</v>
      </c>
      <c r="G141" s="205"/>
      <c r="H141" s="205"/>
      <c r="I141" s="208"/>
      <c r="J141" s="209">
        <f>BK141</f>
        <v>0</v>
      </c>
      <c r="K141" s="205"/>
      <c r="L141" s="210"/>
      <c r="M141" s="211"/>
      <c r="N141" s="212"/>
      <c r="O141" s="212"/>
      <c r="P141" s="213">
        <f>SUM(P142:P157)</f>
        <v>0</v>
      </c>
      <c r="Q141" s="212"/>
      <c r="R141" s="213">
        <f>SUM(R142:R157)</f>
        <v>0</v>
      </c>
      <c r="S141" s="212"/>
      <c r="T141" s="214">
        <f>SUM(T142:T157)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5" t="s">
        <v>85</v>
      </c>
      <c r="AT141" s="216" t="s">
        <v>76</v>
      </c>
      <c r="AU141" s="216" t="s">
        <v>77</v>
      </c>
      <c r="AY141" s="215" t="s">
        <v>140</v>
      </c>
      <c r="BK141" s="217">
        <f>SUM(BK142:BK157)</f>
        <v>0</v>
      </c>
    </row>
    <row r="142" s="2" customFormat="1" ht="66.75" customHeight="1">
      <c r="A142" s="39"/>
      <c r="B142" s="40"/>
      <c r="C142" s="220" t="s">
        <v>237</v>
      </c>
      <c r="D142" s="220" t="s">
        <v>142</v>
      </c>
      <c r="E142" s="221" t="s">
        <v>831</v>
      </c>
      <c r="F142" s="222" t="s">
        <v>832</v>
      </c>
      <c r="G142" s="223" t="s">
        <v>805</v>
      </c>
      <c r="H142" s="224">
        <v>38</v>
      </c>
      <c r="I142" s="225"/>
      <c r="J142" s="226">
        <f>ROUND(I142*H142,2)</f>
        <v>0</v>
      </c>
      <c r="K142" s="227"/>
      <c r="L142" s="45"/>
      <c r="M142" s="228" t="s">
        <v>1</v>
      </c>
      <c r="N142" s="229" t="s">
        <v>42</v>
      </c>
      <c r="O142" s="92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146</v>
      </c>
      <c r="AT142" s="232" t="s">
        <v>142</v>
      </c>
      <c r="AU142" s="232" t="s">
        <v>85</v>
      </c>
      <c r="AY142" s="18" t="s">
        <v>140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85</v>
      </c>
      <c r="BK142" s="233">
        <f>ROUND(I142*H142,2)</f>
        <v>0</v>
      </c>
      <c r="BL142" s="18" t="s">
        <v>146</v>
      </c>
      <c r="BM142" s="232" t="s">
        <v>907</v>
      </c>
    </row>
    <row r="143" s="2" customFormat="1" ht="37.8" customHeight="1">
      <c r="A143" s="39"/>
      <c r="B143" s="40"/>
      <c r="C143" s="220" t="s">
        <v>244</v>
      </c>
      <c r="D143" s="220" t="s">
        <v>142</v>
      </c>
      <c r="E143" s="221" t="s">
        <v>834</v>
      </c>
      <c r="F143" s="222" t="s">
        <v>835</v>
      </c>
      <c r="G143" s="223" t="s">
        <v>805</v>
      </c>
      <c r="H143" s="224">
        <v>38</v>
      </c>
      <c r="I143" s="225"/>
      <c r="J143" s="226">
        <f>ROUND(I143*H143,2)</f>
        <v>0</v>
      </c>
      <c r="K143" s="227"/>
      <c r="L143" s="45"/>
      <c r="M143" s="228" t="s">
        <v>1</v>
      </c>
      <c r="N143" s="229" t="s">
        <v>42</v>
      </c>
      <c r="O143" s="92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146</v>
      </c>
      <c r="AT143" s="232" t="s">
        <v>142</v>
      </c>
      <c r="AU143" s="232" t="s">
        <v>85</v>
      </c>
      <c r="AY143" s="18" t="s">
        <v>140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85</v>
      </c>
      <c r="BK143" s="233">
        <f>ROUND(I143*H143,2)</f>
        <v>0</v>
      </c>
      <c r="BL143" s="18" t="s">
        <v>146</v>
      </c>
      <c r="BM143" s="232" t="s">
        <v>908</v>
      </c>
    </row>
    <row r="144" s="2" customFormat="1" ht="24.15" customHeight="1">
      <c r="A144" s="39"/>
      <c r="B144" s="40"/>
      <c r="C144" s="220" t="s">
        <v>252</v>
      </c>
      <c r="D144" s="220" t="s">
        <v>142</v>
      </c>
      <c r="E144" s="221" t="s">
        <v>837</v>
      </c>
      <c r="F144" s="222" t="s">
        <v>838</v>
      </c>
      <c r="G144" s="223" t="s">
        <v>805</v>
      </c>
      <c r="H144" s="224">
        <v>38</v>
      </c>
      <c r="I144" s="225"/>
      <c r="J144" s="226">
        <f>ROUND(I144*H144,2)</f>
        <v>0</v>
      </c>
      <c r="K144" s="227"/>
      <c r="L144" s="45"/>
      <c r="M144" s="228" t="s">
        <v>1</v>
      </c>
      <c r="N144" s="229" t="s">
        <v>42</v>
      </c>
      <c r="O144" s="92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146</v>
      </c>
      <c r="AT144" s="232" t="s">
        <v>142</v>
      </c>
      <c r="AU144" s="232" t="s">
        <v>85</v>
      </c>
      <c r="AY144" s="18" t="s">
        <v>140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8" t="s">
        <v>85</v>
      </c>
      <c r="BK144" s="233">
        <f>ROUND(I144*H144,2)</f>
        <v>0</v>
      </c>
      <c r="BL144" s="18" t="s">
        <v>146</v>
      </c>
      <c r="BM144" s="232" t="s">
        <v>909</v>
      </c>
    </row>
    <row r="145" s="2" customFormat="1" ht="62.7" customHeight="1">
      <c r="A145" s="39"/>
      <c r="B145" s="40"/>
      <c r="C145" s="220" t="s">
        <v>7</v>
      </c>
      <c r="D145" s="220" t="s">
        <v>142</v>
      </c>
      <c r="E145" s="221" t="s">
        <v>840</v>
      </c>
      <c r="F145" s="222" t="s">
        <v>841</v>
      </c>
      <c r="G145" s="223" t="s">
        <v>805</v>
      </c>
      <c r="H145" s="224">
        <v>38</v>
      </c>
      <c r="I145" s="225"/>
      <c r="J145" s="226">
        <f>ROUND(I145*H145,2)</f>
        <v>0</v>
      </c>
      <c r="K145" s="227"/>
      <c r="L145" s="45"/>
      <c r="M145" s="228" t="s">
        <v>1</v>
      </c>
      <c r="N145" s="229" t="s">
        <v>42</v>
      </c>
      <c r="O145" s="92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146</v>
      </c>
      <c r="AT145" s="232" t="s">
        <v>142</v>
      </c>
      <c r="AU145" s="232" t="s">
        <v>85</v>
      </c>
      <c r="AY145" s="18" t="s">
        <v>140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8" t="s">
        <v>85</v>
      </c>
      <c r="BK145" s="233">
        <f>ROUND(I145*H145,2)</f>
        <v>0</v>
      </c>
      <c r="BL145" s="18" t="s">
        <v>146</v>
      </c>
      <c r="BM145" s="232" t="s">
        <v>910</v>
      </c>
    </row>
    <row r="146" s="2" customFormat="1" ht="37.8" customHeight="1">
      <c r="A146" s="39"/>
      <c r="B146" s="40"/>
      <c r="C146" s="220" t="s">
        <v>260</v>
      </c>
      <c r="D146" s="220" t="s">
        <v>142</v>
      </c>
      <c r="E146" s="221" t="s">
        <v>843</v>
      </c>
      <c r="F146" s="222" t="s">
        <v>844</v>
      </c>
      <c r="G146" s="223" t="s">
        <v>845</v>
      </c>
      <c r="H146" s="224">
        <v>0.38</v>
      </c>
      <c r="I146" s="225"/>
      <c r="J146" s="226">
        <f>ROUND(I146*H146,2)</f>
        <v>0</v>
      </c>
      <c r="K146" s="227"/>
      <c r="L146" s="45"/>
      <c r="M146" s="228" t="s">
        <v>1</v>
      </c>
      <c r="N146" s="229" t="s">
        <v>42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146</v>
      </c>
      <c r="AT146" s="232" t="s">
        <v>142</v>
      </c>
      <c r="AU146" s="232" t="s">
        <v>85</v>
      </c>
      <c r="AY146" s="18" t="s">
        <v>140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8" t="s">
        <v>85</v>
      </c>
      <c r="BK146" s="233">
        <f>ROUND(I146*H146,2)</f>
        <v>0</v>
      </c>
      <c r="BL146" s="18" t="s">
        <v>146</v>
      </c>
      <c r="BM146" s="232" t="s">
        <v>911</v>
      </c>
    </row>
    <row r="147" s="2" customFormat="1" ht="24.15" customHeight="1">
      <c r="A147" s="39"/>
      <c r="B147" s="40"/>
      <c r="C147" s="220" t="s">
        <v>288</v>
      </c>
      <c r="D147" s="220" t="s">
        <v>142</v>
      </c>
      <c r="E147" s="221" t="s">
        <v>847</v>
      </c>
      <c r="F147" s="222" t="s">
        <v>848</v>
      </c>
      <c r="G147" s="223" t="s">
        <v>805</v>
      </c>
      <c r="H147" s="224">
        <v>1.8999999999999999</v>
      </c>
      <c r="I147" s="225"/>
      <c r="J147" s="226">
        <f>ROUND(I147*H147,2)</f>
        <v>0</v>
      </c>
      <c r="K147" s="227"/>
      <c r="L147" s="45"/>
      <c r="M147" s="228" t="s">
        <v>1</v>
      </c>
      <c r="N147" s="229" t="s">
        <v>42</v>
      </c>
      <c r="O147" s="92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146</v>
      </c>
      <c r="AT147" s="232" t="s">
        <v>142</v>
      </c>
      <c r="AU147" s="232" t="s">
        <v>85</v>
      </c>
      <c r="AY147" s="18" t="s">
        <v>140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8" t="s">
        <v>85</v>
      </c>
      <c r="BK147" s="233">
        <f>ROUND(I147*H147,2)</f>
        <v>0</v>
      </c>
      <c r="BL147" s="18" t="s">
        <v>146</v>
      </c>
      <c r="BM147" s="232" t="s">
        <v>912</v>
      </c>
    </row>
    <row r="148" s="2" customFormat="1" ht="33" customHeight="1">
      <c r="A148" s="39"/>
      <c r="B148" s="40"/>
      <c r="C148" s="220" t="s">
        <v>265</v>
      </c>
      <c r="D148" s="220" t="s">
        <v>142</v>
      </c>
      <c r="E148" s="221" t="s">
        <v>850</v>
      </c>
      <c r="F148" s="222" t="s">
        <v>851</v>
      </c>
      <c r="G148" s="223" t="s">
        <v>145</v>
      </c>
      <c r="H148" s="224">
        <v>38</v>
      </c>
      <c r="I148" s="225"/>
      <c r="J148" s="226">
        <f>ROUND(I148*H148,2)</f>
        <v>0</v>
      </c>
      <c r="K148" s="227"/>
      <c r="L148" s="45"/>
      <c r="M148" s="228" t="s">
        <v>1</v>
      </c>
      <c r="N148" s="229" t="s">
        <v>42</v>
      </c>
      <c r="O148" s="92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146</v>
      </c>
      <c r="AT148" s="232" t="s">
        <v>142</v>
      </c>
      <c r="AU148" s="232" t="s">
        <v>85</v>
      </c>
      <c r="AY148" s="18" t="s">
        <v>140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8" t="s">
        <v>85</v>
      </c>
      <c r="BK148" s="233">
        <f>ROUND(I148*H148,2)</f>
        <v>0</v>
      </c>
      <c r="BL148" s="18" t="s">
        <v>146</v>
      </c>
      <c r="BM148" s="232" t="s">
        <v>913</v>
      </c>
    </row>
    <row r="149" s="2" customFormat="1" ht="44.25" customHeight="1">
      <c r="A149" s="39"/>
      <c r="B149" s="40"/>
      <c r="C149" s="220" t="s">
        <v>248</v>
      </c>
      <c r="D149" s="220" t="s">
        <v>142</v>
      </c>
      <c r="E149" s="221" t="s">
        <v>853</v>
      </c>
      <c r="F149" s="222" t="s">
        <v>854</v>
      </c>
      <c r="G149" s="223" t="s">
        <v>192</v>
      </c>
      <c r="H149" s="224">
        <v>0.001</v>
      </c>
      <c r="I149" s="225"/>
      <c r="J149" s="226">
        <f>ROUND(I149*H149,2)</f>
        <v>0</v>
      </c>
      <c r="K149" s="227"/>
      <c r="L149" s="45"/>
      <c r="M149" s="228" t="s">
        <v>1</v>
      </c>
      <c r="N149" s="229" t="s">
        <v>42</v>
      </c>
      <c r="O149" s="92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2" t="s">
        <v>146</v>
      </c>
      <c r="AT149" s="232" t="s">
        <v>142</v>
      </c>
      <c r="AU149" s="232" t="s">
        <v>85</v>
      </c>
      <c r="AY149" s="18" t="s">
        <v>140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8" t="s">
        <v>85</v>
      </c>
      <c r="BK149" s="233">
        <f>ROUND(I149*H149,2)</f>
        <v>0</v>
      </c>
      <c r="BL149" s="18" t="s">
        <v>146</v>
      </c>
      <c r="BM149" s="232" t="s">
        <v>914</v>
      </c>
    </row>
    <row r="150" s="2" customFormat="1" ht="44.25" customHeight="1">
      <c r="A150" s="39"/>
      <c r="B150" s="40"/>
      <c r="C150" s="220" t="s">
        <v>293</v>
      </c>
      <c r="D150" s="220" t="s">
        <v>142</v>
      </c>
      <c r="E150" s="221" t="s">
        <v>856</v>
      </c>
      <c r="F150" s="222" t="s">
        <v>857</v>
      </c>
      <c r="G150" s="223" t="s">
        <v>145</v>
      </c>
      <c r="H150" s="224">
        <v>38</v>
      </c>
      <c r="I150" s="225"/>
      <c r="J150" s="226">
        <f>ROUND(I150*H150,2)</f>
        <v>0</v>
      </c>
      <c r="K150" s="227"/>
      <c r="L150" s="45"/>
      <c r="M150" s="228" t="s">
        <v>1</v>
      </c>
      <c r="N150" s="229" t="s">
        <v>42</v>
      </c>
      <c r="O150" s="92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146</v>
      </c>
      <c r="AT150" s="232" t="s">
        <v>142</v>
      </c>
      <c r="AU150" s="232" t="s">
        <v>85</v>
      </c>
      <c r="AY150" s="18" t="s">
        <v>140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8" t="s">
        <v>85</v>
      </c>
      <c r="BK150" s="233">
        <f>ROUND(I150*H150,2)</f>
        <v>0</v>
      </c>
      <c r="BL150" s="18" t="s">
        <v>146</v>
      </c>
      <c r="BM150" s="232" t="s">
        <v>915</v>
      </c>
    </row>
    <row r="151" s="2" customFormat="1" ht="21.75" customHeight="1">
      <c r="A151" s="39"/>
      <c r="B151" s="40"/>
      <c r="C151" s="220" t="s">
        <v>270</v>
      </c>
      <c r="D151" s="220" t="s">
        <v>142</v>
      </c>
      <c r="E151" s="221" t="s">
        <v>859</v>
      </c>
      <c r="F151" s="222" t="s">
        <v>860</v>
      </c>
      <c r="G151" s="223" t="s">
        <v>162</v>
      </c>
      <c r="H151" s="224">
        <v>3.7999999999999998</v>
      </c>
      <c r="I151" s="225"/>
      <c r="J151" s="226">
        <f>ROUND(I151*H151,2)</f>
        <v>0</v>
      </c>
      <c r="K151" s="227"/>
      <c r="L151" s="45"/>
      <c r="M151" s="228" t="s">
        <v>1</v>
      </c>
      <c r="N151" s="229" t="s">
        <v>42</v>
      </c>
      <c r="O151" s="92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146</v>
      </c>
      <c r="AT151" s="232" t="s">
        <v>142</v>
      </c>
      <c r="AU151" s="232" t="s">
        <v>85</v>
      </c>
      <c r="AY151" s="18" t="s">
        <v>140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8" t="s">
        <v>85</v>
      </c>
      <c r="BK151" s="233">
        <f>ROUND(I151*H151,2)</f>
        <v>0</v>
      </c>
      <c r="BL151" s="18" t="s">
        <v>146</v>
      </c>
      <c r="BM151" s="232" t="s">
        <v>916</v>
      </c>
    </row>
    <row r="152" s="2" customFormat="1" ht="21.75" customHeight="1">
      <c r="A152" s="39"/>
      <c r="B152" s="40"/>
      <c r="C152" s="220" t="s">
        <v>298</v>
      </c>
      <c r="D152" s="220" t="s">
        <v>142</v>
      </c>
      <c r="E152" s="221" t="s">
        <v>862</v>
      </c>
      <c r="F152" s="222" t="s">
        <v>863</v>
      </c>
      <c r="G152" s="223" t="s">
        <v>162</v>
      </c>
      <c r="H152" s="224">
        <v>4.5599999999999996</v>
      </c>
      <c r="I152" s="225"/>
      <c r="J152" s="226">
        <f>ROUND(I152*H152,2)</f>
        <v>0</v>
      </c>
      <c r="K152" s="227"/>
      <c r="L152" s="45"/>
      <c r="M152" s="228" t="s">
        <v>1</v>
      </c>
      <c r="N152" s="229" t="s">
        <v>42</v>
      </c>
      <c r="O152" s="92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2" t="s">
        <v>146</v>
      </c>
      <c r="AT152" s="232" t="s">
        <v>142</v>
      </c>
      <c r="AU152" s="232" t="s">
        <v>85</v>
      </c>
      <c r="AY152" s="18" t="s">
        <v>140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8" t="s">
        <v>85</v>
      </c>
      <c r="BK152" s="233">
        <f>ROUND(I152*H152,2)</f>
        <v>0</v>
      </c>
      <c r="BL152" s="18" t="s">
        <v>146</v>
      </c>
      <c r="BM152" s="232" t="s">
        <v>917</v>
      </c>
    </row>
    <row r="153" s="2" customFormat="1" ht="21.75" customHeight="1">
      <c r="A153" s="39"/>
      <c r="B153" s="40"/>
      <c r="C153" s="220" t="s">
        <v>276</v>
      </c>
      <c r="D153" s="220" t="s">
        <v>142</v>
      </c>
      <c r="E153" s="221" t="s">
        <v>865</v>
      </c>
      <c r="F153" s="222" t="s">
        <v>866</v>
      </c>
      <c r="G153" s="223" t="s">
        <v>162</v>
      </c>
      <c r="H153" s="224">
        <v>3.7999999999999998</v>
      </c>
      <c r="I153" s="225"/>
      <c r="J153" s="226">
        <f>ROUND(I153*H153,2)</f>
        <v>0</v>
      </c>
      <c r="K153" s="227"/>
      <c r="L153" s="45"/>
      <c r="M153" s="228" t="s">
        <v>1</v>
      </c>
      <c r="N153" s="229" t="s">
        <v>42</v>
      </c>
      <c r="O153" s="92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146</v>
      </c>
      <c r="AT153" s="232" t="s">
        <v>142</v>
      </c>
      <c r="AU153" s="232" t="s">
        <v>85</v>
      </c>
      <c r="AY153" s="18" t="s">
        <v>140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8" t="s">
        <v>85</v>
      </c>
      <c r="BK153" s="233">
        <f>ROUND(I153*H153,2)</f>
        <v>0</v>
      </c>
      <c r="BL153" s="18" t="s">
        <v>146</v>
      </c>
      <c r="BM153" s="232" t="s">
        <v>918</v>
      </c>
    </row>
    <row r="154" s="2" customFormat="1" ht="21.75" customHeight="1">
      <c r="A154" s="39"/>
      <c r="B154" s="40"/>
      <c r="C154" s="220" t="s">
        <v>303</v>
      </c>
      <c r="D154" s="220" t="s">
        <v>142</v>
      </c>
      <c r="E154" s="221" t="s">
        <v>865</v>
      </c>
      <c r="F154" s="222" t="s">
        <v>866</v>
      </c>
      <c r="G154" s="223" t="s">
        <v>162</v>
      </c>
      <c r="H154" s="224">
        <v>4.5599999999999996</v>
      </c>
      <c r="I154" s="225"/>
      <c r="J154" s="226">
        <f>ROUND(I154*H154,2)</f>
        <v>0</v>
      </c>
      <c r="K154" s="227"/>
      <c r="L154" s="45"/>
      <c r="M154" s="228" t="s">
        <v>1</v>
      </c>
      <c r="N154" s="229" t="s">
        <v>42</v>
      </c>
      <c r="O154" s="92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2" t="s">
        <v>146</v>
      </c>
      <c r="AT154" s="232" t="s">
        <v>142</v>
      </c>
      <c r="AU154" s="232" t="s">
        <v>85</v>
      </c>
      <c r="AY154" s="18" t="s">
        <v>140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8" t="s">
        <v>85</v>
      </c>
      <c r="BK154" s="233">
        <f>ROUND(I154*H154,2)</f>
        <v>0</v>
      </c>
      <c r="BL154" s="18" t="s">
        <v>146</v>
      </c>
      <c r="BM154" s="232" t="s">
        <v>919</v>
      </c>
    </row>
    <row r="155" s="2" customFormat="1" ht="16.5" customHeight="1">
      <c r="A155" s="39"/>
      <c r="B155" s="40"/>
      <c r="C155" s="220" t="s">
        <v>308</v>
      </c>
      <c r="D155" s="220" t="s">
        <v>142</v>
      </c>
      <c r="E155" s="221" t="s">
        <v>869</v>
      </c>
      <c r="F155" s="222" t="s">
        <v>870</v>
      </c>
      <c r="G155" s="223" t="s">
        <v>871</v>
      </c>
      <c r="H155" s="224">
        <v>1</v>
      </c>
      <c r="I155" s="225"/>
      <c r="J155" s="226">
        <f>ROUND(I155*H155,2)</f>
        <v>0</v>
      </c>
      <c r="K155" s="227"/>
      <c r="L155" s="45"/>
      <c r="M155" s="228" t="s">
        <v>1</v>
      </c>
      <c r="N155" s="229" t="s">
        <v>42</v>
      </c>
      <c r="O155" s="92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146</v>
      </c>
      <c r="AT155" s="232" t="s">
        <v>142</v>
      </c>
      <c r="AU155" s="232" t="s">
        <v>85</v>
      </c>
      <c r="AY155" s="18" t="s">
        <v>140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8" t="s">
        <v>85</v>
      </c>
      <c r="BK155" s="233">
        <f>ROUND(I155*H155,2)</f>
        <v>0</v>
      </c>
      <c r="BL155" s="18" t="s">
        <v>146</v>
      </c>
      <c r="BM155" s="232" t="s">
        <v>920</v>
      </c>
    </row>
    <row r="156" s="2" customFormat="1" ht="16.5" customHeight="1">
      <c r="A156" s="39"/>
      <c r="B156" s="40"/>
      <c r="C156" s="220" t="s">
        <v>313</v>
      </c>
      <c r="D156" s="220" t="s">
        <v>142</v>
      </c>
      <c r="E156" s="221" t="s">
        <v>873</v>
      </c>
      <c r="F156" s="222" t="s">
        <v>874</v>
      </c>
      <c r="G156" s="223" t="s">
        <v>871</v>
      </c>
      <c r="H156" s="224">
        <v>1</v>
      </c>
      <c r="I156" s="225"/>
      <c r="J156" s="226">
        <f>ROUND(I156*H156,2)</f>
        <v>0</v>
      </c>
      <c r="K156" s="227"/>
      <c r="L156" s="45"/>
      <c r="M156" s="228" t="s">
        <v>1</v>
      </c>
      <c r="N156" s="229" t="s">
        <v>42</v>
      </c>
      <c r="O156" s="92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2" t="s">
        <v>146</v>
      </c>
      <c r="AT156" s="232" t="s">
        <v>142</v>
      </c>
      <c r="AU156" s="232" t="s">
        <v>85</v>
      </c>
      <c r="AY156" s="18" t="s">
        <v>140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8" t="s">
        <v>85</v>
      </c>
      <c r="BK156" s="233">
        <f>ROUND(I156*H156,2)</f>
        <v>0</v>
      </c>
      <c r="BL156" s="18" t="s">
        <v>146</v>
      </c>
      <c r="BM156" s="232" t="s">
        <v>921</v>
      </c>
    </row>
    <row r="157" s="2" customFormat="1" ht="16.5" customHeight="1">
      <c r="A157" s="39"/>
      <c r="B157" s="40"/>
      <c r="C157" s="220" t="s">
        <v>282</v>
      </c>
      <c r="D157" s="220" t="s">
        <v>142</v>
      </c>
      <c r="E157" s="221" t="s">
        <v>876</v>
      </c>
      <c r="F157" s="222" t="s">
        <v>877</v>
      </c>
      <c r="G157" s="223" t="s">
        <v>805</v>
      </c>
      <c r="H157" s="224">
        <v>38</v>
      </c>
      <c r="I157" s="225"/>
      <c r="J157" s="226">
        <f>ROUND(I157*H157,2)</f>
        <v>0</v>
      </c>
      <c r="K157" s="227"/>
      <c r="L157" s="45"/>
      <c r="M157" s="289" t="s">
        <v>1</v>
      </c>
      <c r="N157" s="290" t="s">
        <v>42</v>
      </c>
      <c r="O157" s="291"/>
      <c r="P157" s="292">
        <f>O157*H157</f>
        <v>0</v>
      </c>
      <c r="Q157" s="292">
        <v>0</v>
      </c>
      <c r="R157" s="292">
        <f>Q157*H157</f>
        <v>0</v>
      </c>
      <c r="S157" s="292">
        <v>0</v>
      </c>
      <c r="T157" s="29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2" t="s">
        <v>146</v>
      </c>
      <c r="AT157" s="232" t="s">
        <v>142</v>
      </c>
      <c r="AU157" s="232" t="s">
        <v>85</v>
      </c>
      <c r="AY157" s="18" t="s">
        <v>140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8" t="s">
        <v>85</v>
      </c>
      <c r="BK157" s="233">
        <f>ROUND(I157*H157,2)</f>
        <v>0</v>
      </c>
      <c r="BL157" s="18" t="s">
        <v>146</v>
      </c>
      <c r="BM157" s="232" t="s">
        <v>922</v>
      </c>
    </row>
    <row r="158" s="2" customFormat="1" ht="6.96" customHeight="1">
      <c r="A158" s="39"/>
      <c r="B158" s="67"/>
      <c r="C158" s="68"/>
      <c r="D158" s="68"/>
      <c r="E158" s="68"/>
      <c r="F158" s="68"/>
      <c r="G158" s="68"/>
      <c r="H158" s="68"/>
      <c r="I158" s="68"/>
      <c r="J158" s="68"/>
      <c r="K158" s="68"/>
      <c r="L158" s="45"/>
      <c r="M158" s="39"/>
      <c r="O158" s="39"/>
      <c r="P158" s="39"/>
      <c r="Q158" s="39"/>
      <c r="R158" s="39"/>
      <c r="S158" s="39"/>
      <c r="T158" s="39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</row>
  </sheetData>
  <sheetProtection sheet="1" autoFilter="0" formatColumns="0" formatRows="0" objects="1" scenarios="1" spinCount="100000" saltValue="o4qSVcmNefRciss4S4poieY4jqa22tfHoeMeYrdRX03uzULYE9+wYgH5hq1D3HSFGNQktxMP299Gtsq9ZLZwaA==" hashValue="e/OS0tYoJa4jMJnxvR2FalaJo6QHP/ZK0jKxYbAIsqNnglE+hCYUJT9oIPgODo8GCi4srzKlofdM2MFONghpOw==" algorithmName="SHA-512" password="CC35"/>
  <autoFilter ref="C119:K15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106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Rekonstrukce polních cest, k.ú. Helvíkovice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923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10. 9. 2021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37</v>
      </c>
      <c r="E30" s="39"/>
      <c r="F30" s="39"/>
      <c r="G30" s="39"/>
      <c r="H30" s="39"/>
      <c r="I30" s="39"/>
      <c r="J30" s="152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39</v>
      </c>
      <c r="G32" s="39"/>
      <c r="H32" s="39"/>
      <c r="I32" s="153" t="s">
        <v>38</v>
      </c>
      <c r="J32" s="153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41</v>
      </c>
      <c r="E33" s="141" t="s">
        <v>42</v>
      </c>
      <c r="F33" s="155">
        <f>ROUND((SUM(BE119:BE162)),  2)</f>
        <v>0</v>
      </c>
      <c r="G33" s="39"/>
      <c r="H33" s="39"/>
      <c r="I33" s="156">
        <v>0.20999999999999999</v>
      </c>
      <c r="J33" s="155">
        <f>ROUND(((SUM(BE119:BE162))*I33),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43</v>
      </c>
      <c r="F34" s="155">
        <f>ROUND((SUM(BF119:BF162)),  2)</f>
        <v>0</v>
      </c>
      <c r="G34" s="39"/>
      <c r="H34" s="39"/>
      <c r="I34" s="156">
        <v>0.14999999999999999</v>
      </c>
      <c r="J34" s="155">
        <f>ROUND(((SUM(BF119:BF162))*I34),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44</v>
      </c>
      <c r="F35" s="155">
        <f>ROUND((SUM(BG119:BG162)),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45</v>
      </c>
      <c r="F36" s="155">
        <f>ROUND((SUM(BH119:BH162)),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46</v>
      </c>
      <c r="F37" s="155">
        <f>ROUND((SUM(BI119:BI162)),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Rekonstrukce polních cest, k.ú. Helvíkovice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803 - Sadové úpravy - Cesta C23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Helvíkovice</v>
      </c>
      <c r="G89" s="41"/>
      <c r="H89" s="41"/>
      <c r="I89" s="33" t="s">
        <v>22</v>
      </c>
      <c r="J89" s="80" t="str">
        <f>IF(J12="","",J12)</f>
        <v>10. 9. 2021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Obec Helvíkovice, Helvíkovice 3, 564 01 Žamberk</v>
      </c>
      <c r="G91" s="41"/>
      <c r="H91" s="41"/>
      <c r="I91" s="33" t="s">
        <v>30</v>
      </c>
      <c r="J91" s="37" t="str">
        <f>E21</f>
        <v>Kamil Hronovský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111</v>
      </c>
      <c r="D94" s="177"/>
      <c r="E94" s="177"/>
      <c r="F94" s="177"/>
      <c r="G94" s="177"/>
      <c r="H94" s="177"/>
      <c r="I94" s="177"/>
      <c r="J94" s="178" t="s">
        <v>112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113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114</v>
      </c>
    </row>
    <row r="97" s="9" customFormat="1" ht="24.96" customHeight="1">
      <c r="A97" s="9"/>
      <c r="B97" s="180"/>
      <c r="C97" s="181"/>
      <c r="D97" s="182" t="s">
        <v>880</v>
      </c>
      <c r="E97" s="183"/>
      <c r="F97" s="183"/>
      <c r="G97" s="183"/>
      <c r="H97" s="183"/>
      <c r="I97" s="183"/>
      <c r="J97" s="184">
        <f>J120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881</v>
      </c>
      <c r="E98" s="183"/>
      <c r="F98" s="183"/>
      <c r="G98" s="183"/>
      <c r="H98" s="183"/>
      <c r="I98" s="183"/>
      <c r="J98" s="184">
        <f>J136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767</v>
      </c>
      <c r="E99" s="183"/>
      <c r="F99" s="183"/>
      <c r="G99" s="183"/>
      <c r="H99" s="183"/>
      <c r="I99" s="183"/>
      <c r="J99" s="184">
        <f>J146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125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75" t="str">
        <f>E7</f>
        <v>Rekonstrukce polních cest, k.ú. Helvíkovice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107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>SO 803 - Sadové úpravy - Cesta C23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>Helvíkovice</v>
      </c>
      <c r="G113" s="41"/>
      <c r="H113" s="41"/>
      <c r="I113" s="33" t="s">
        <v>22</v>
      </c>
      <c r="J113" s="80" t="str">
        <f>IF(J12="","",J12)</f>
        <v>10. 9. 2021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24</v>
      </c>
      <c r="D115" s="41"/>
      <c r="E115" s="41"/>
      <c r="F115" s="28" t="str">
        <f>E15</f>
        <v>Obec Helvíkovice, Helvíkovice 3, 564 01 Žamberk</v>
      </c>
      <c r="G115" s="41"/>
      <c r="H115" s="41"/>
      <c r="I115" s="33" t="s">
        <v>30</v>
      </c>
      <c r="J115" s="37" t="str">
        <f>E21</f>
        <v>Kamil Hronovský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28</v>
      </c>
      <c r="D116" s="41"/>
      <c r="E116" s="41"/>
      <c r="F116" s="28" t="str">
        <f>IF(E18="","",E18)</f>
        <v>Vyplň údaj</v>
      </c>
      <c r="G116" s="41"/>
      <c r="H116" s="41"/>
      <c r="I116" s="33" t="s">
        <v>33</v>
      </c>
      <c r="J116" s="37" t="str">
        <f>E24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2"/>
      <c r="B118" s="193"/>
      <c r="C118" s="194" t="s">
        <v>126</v>
      </c>
      <c r="D118" s="195" t="s">
        <v>62</v>
      </c>
      <c r="E118" s="195" t="s">
        <v>58</v>
      </c>
      <c r="F118" s="195" t="s">
        <v>59</v>
      </c>
      <c r="G118" s="195" t="s">
        <v>127</v>
      </c>
      <c r="H118" s="195" t="s">
        <v>128</v>
      </c>
      <c r="I118" s="195" t="s">
        <v>129</v>
      </c>
      <c r="J118" s="196" t="s">
        <v>112</v>
      </c>
      <c r="K118" s="197" t="s">
        <v>130</v>
      </c>
      <c r="L118" s="198"/>
      <c r="M118" s="101" t="s">
        <v>1</v>
      </c>
      <c r="N118" s="102" t="s">
        <v>41</v>
      </c>
      <c r="O118" s="102" t="s">
        <v>131</v>
      </c>
      <c r="P118" s="102" t="s">
        <v>132</v>
      </c>
      <c r="Q118" s="102" t="s">
        <v>133</v>
      </c>
      <c r="R118" s="102" t="s">
        <v>134</v>
      </c>
      <c r="S118" s="102" t="s">
        <v>135</v>
      </c>
      <c r="T118" s="103" t="s">
        <v>136</v>
      </c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</row>
    <row r="119" s="2" customFormat="1" ht="22.8" customHeight="1">
      <c r="A119" s="39"/>
      <c r="B119" s="40"/>
      <c r="C119" s="108" t="s">
        <v>137</v>
      </c>
      <c r="D119" s="41"/>
      <c r="E119" s="41"/>
      <c r="F119" s="41"/>
      <c r="G119" s="41"/>
      <c r="H119" s="41"/>
      <c r="I119" s="41"/>
      <c r="J119" s="199">
        <f>BK119</f>
        <v>0</v>
      </c>
      <c r="K119" s="41"/>
      <c r="L119" s="45"/>
      <c r="M119" s="104"/>
      <c r="N119" s="200"/>
      <c r="O119" s="105"/>
      <c r="P119" s="201">
        <f>P120+P136+P146</f>
        <v>0</v>
      </c>
      <c r="Q119" s="105"/>
      <c r="R119" s="201">
        <f>R120+R136+R146</f>
        <v>0</v>
      </c>
      <c r="S119" s="105"/>
      <c r="T119" s="202">
        <f>T120+T136+T146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76</v>
      </c>
      <c r="AU119" s="18" t="s">
        <v>114</v>
      </c>
      <c r="BK119" s="203">
        <f>BK120+BK136+BK146</f>
        <v>0</v>
      </c>
    </row>
    <row r="120" s="12" customFormat="1" ht="25.92" customHeight="1">
      <c r="A120" s="12"/>
      <c r="B120" s="204"/>
      <c r="C120" s="205"/>
      <c r="D120" s="206" t="s">
        <v>76</v>
      </c>
      <c r="E120" s="207" t="s">
        <v>798</v>
      </c>
      <c r="F120" s="207" t="s">
        <v>769</v>
      </c>
      <c r="G120" s="205"/>
      <c r="H120" s="205"/>
      <c r="I120" s="208"/>
      <c r="J120" s="209">
        <f>BK120</f>
        <v>0</v>
      </c>
      <c r="K120" s="205"/>
      <c r="L120" s="210"/>
      <c r="M120" s="211"/>
      <c r="N120" s="212"/>
      <c r="O120" s="212"/>
      <c r="P120" s="213">
        <f>SUM(P121:P135)</f>
        <v>0</v>
      </c>
      <c r="Q120" s="212"/>
      <c r="R120" s="213">
        <f>SUM(R121:R135)</f>
        <v>0</v>
      </c>
      <c r="S120" s="212"/>
      <c r="T120" s="214">
        <f>SUM(T121:T135)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5" t="s">
        <v>85</v>
      </c>
      <c r="AT120" s="216" t="s">
        <v>76</v>
      </c>
      <c r="AU120" s="216" t="s">
        <v>77</v>
      </c>
      <c r="AY120" s="215" t="s">
        <v>140</v>
      </c>
      <c r="BK120" s="217">
        <f>SUM(BK121:BK135)</f>
        <v>0</v>
      </c>
    </row>
    <row r="121" s="2" customFormat="1" ht="16.5" customHeight="1">
      <c r="A121" s="39"/>
      <c r="B121" s="40"/>
      <c r="C121" s="220" t="s">
        <v>85</v>
      </c>
      <c r="D121" s="220" t="s">
        <v>142</v>
      </c>
      <c r="E121" s="221" t="s">
        <v>882</v>
      </c>
      <c r="F121" s="222" t="s">
        <v>771</v>
      </c>
      <c r="G121" s="223" t="s">
        <v>1</v>
      </c>
      <c r="H121" s="224">
        <v>16</v>
      </c>
      <c r="I121" s="225"/>
      <c r="J121" s="226">
        <f>ROUND(I121*H121,2)</f>
        <v>0</v>
      </c>
      <c r="K121" s="227"/>
      <c r="L121" s="45"/>
      <c r="M121" s="228" t="s">
        <v>1</v>
      </c>
      <c r="N121" s="229" t="s">
        <v>42</v>
      </c>
      <c r="O121" s="92"/>
      <c r="P121" s="230">
        <f>O121*H121</f>
        <v>0</v>
      </c>
      <c r="Q121" s="230">
        <v>0</v>
      </c>
      <c r="R121" s="230">
        <f>Q121*H121</f>
        <v>0</v>
      </c>
      <c r="S121" s="230">
        <v>0</v>
      </c>
      <c r="T121" s="231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2" t="s">
        <v>146</v>
      </c>
      <c r="AT121" s="232" t="s">
        <v>142</v>
      </c>
      <c r="AU121" s="232" t="s">
        <v>85</v>
      </c>
      <c r="AY121" s="18" t="s">
        <v>140</v>
      </c>
      <c r="BE121" s="233">
        <f>IF(N121="základní",J121,0)</f>
        <v>0</v>
      </c>
      <c r="BF121" s="233">
        <f>IF(N121="snížená",J121,0)</f>
        <v>0</v>
      </c>
      <c r="BG121" s="233">
        <f>IF(N121="zákl. přenesená",J121,0)</f>
        <v>0</v>
      </c>
      <c r="BH121" s="233">
        <f>IF(N121="sníž. přenesená",J121,0)</f>
        <v>0</v>
      </c>
      <c r="BI121" s="233">
        <f>IF(N121="nulová",J121,0)</f>
        <v>0</v>
      </c>
      <c r="BJ121" s="18" t="s">
        <v>85</v>
      </c>
      <c r="BK121" s="233">
        <f>ROUND(I121*H121,2)</f>
        <v>0</v>
      </c>
      <c r="BL121" s="18" t="s">
        <v>146</v>
      </c>
      <c r="BM121" s="232" t="s">
        <v>924</v>
      </c>
    </row>
    <row r="122" s="2" customFormat="1" ht="16.5" customHeight="1">
      <c r="A122" s="39"/>
      <c r="B122" s="40"/>
      <c r="C122" s="220" t="s">
        <v>87</v>
      </c>
      <c r="D122" s="220" t="s">
        <v>142</v>
      </c>
      <c r="E122" s="221" t="s">
        <v>884</v>
      </c>
      <c r="F122" s="222" t="s">
        <v>774</v>
      </c>
      <c r="G122" s="223" t="s">
        <v>1</v>
      </c>
      <c r="H122" s="224">
        <v>13</v>
      </c>
      <c r="I122" s="225"/>
      <c r="J122" s="226">
        <f>ROUND(I122*H122,2)</f>
        <v>0</v>
      </c>
      <c r="K122" s="227"/>
      <c r="L122" s="45"/>
      <c r="M122" s="228" t="s">
        <v>1</v>
      </c>
      <c r="N122" s="229" t="s">
        <v>42</v>
      </c>
      <c r="O122" s="92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2" t="s">
        <v>146</v>
      </c>
      <c r="AT122" s="232" t="s">
        <v>142</v>
      </c>
      <c r="AU122" s="232" t="s">
        <v>85</v>
      </c>
      <c r="AY122" s="18" t="s">
        <v>140</v>
      </c>
      <c r="BE122" s="233">
        <f>IF(N122="základní",J122,0)</f>
        <v>0</v>
      </c>
      <c r="BF122" s="233">
        <f>IF(N122="snížená",J122,0)</f>
        <v>0</v>
      </c>
      <c r="BG122" s="233">
        <f>IF(N122="zákl. přenesená",J122,0)</f>
        <v>0</v>
      </c>
      <c r="BH122" s="233">
        <f>IF(N122="sníž. přenesená",J122,0)</f>
        <v>0</v>
      </c>
      <c r="BI122" s="233">
        <f>IF(N122="nulová",J122,0)</f>
        <v>0</v>
      </c>
      <c r="BJ122" s="18" t="s">
        <v>85</v>
      </c>
      <c r="BK122" s="233">
        <f>ROUND(I122*H122,2)</f>
        <v>0</v>
      </c>
      <c r="BL122" s="18" t="s">
        <v>146</v>
      </c>
      <c r="BM122" s="232" t="s">
        <v>925</v>
      </c>
    </row>
    <row r="123" s="2" customFormat="1" ht="16.5" customHeight="1">
      <c r="A123" s="39"/>
      <c r="B123" s="40"/>
      <c r="C123" s="220" t="s">
        <v>155</v>
      </c>
      <c r="D123" s="220" t="s">
        <v>142</v>
      </c>
      <c r="E123" s="221" t="s">
        <v>886</v>
      </c>
      <c r="F123" s="222" t="s">
        <v>777</v>
      </c>
      <c r="G123" s="223" t="s">
        <v>1</v>
      </c>
      <c r="H123" s="224">
        <v>12</v>
      </c>
      <c r="I123" s="225"/>
      <c r="J123" s="226">
        <f>ROUND(I123*H123,2)</f>
        <v>0</v>
      </c>
      <c r="K123" s="227"/>
      <c r="L123" s="45"/>
      <c r="M123" s="228" t="s">
        <v>1</v>
      </c>
      <c r="N123" s="229" t="s">
        <v>42</v>
      </c>
      <c r="O123" s="92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2" t="s">
        <v>146</v>
      </c>
      <c r="AT123" s="232" t="s">
        <v>142</v>
      </c>
      <c r="AU123" s="232" t="s">
        <v>85</v>
      </c>
      <c r="AY123" s="18" t="s">
        <v>140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8" t="s">
        <v>85</v>
      </c>
      <c r="BK123" s="233">
        <f>ROUND(I123*H123,2)</f>
        <v>0</v>
      </c>
      <c r="BL123" s="18" t="s">
        <v>146</v>
      </c>
      <c r="BM123" s="232" t="s">
        <v>926</v>
      </c>
    </row>
    <row r="124" s="2" customFormat="1" ht="16.5" customHeight="1">
      <c r="A124" s="39"/>
      <c r="B124" s="40"/>
      <c r="C124" s="220" t="s">
        <v>172</v>
      </c>
      <c r="D124" s="220" t="s">
        <v>142</v>
      </c>
      <c r="E124" s="221" t="s">
        <v>888</v>
      </c>
      <c r="F124" s="222" t="s">
        <v>783</v>
      </c>
      <c r="G124" s="223" t="s">
        <v>1</v>
      </c>
      <c r="H124" s="224">
        <v>17</v>
      </c>
      <c r="I124" s="225"/>
      <c r="J124" s="226">
        <f>ROUND(I124*H124,2)</f>
        <v>0</v>
      </c>
      <c r="K124" s="227"/>
      <c r="L124" s="45"/>
      <c r="M124" s="228" t="s">
        <v>1</v>
      </c>
      <c r="N124" s="229" t="s">
        <v>42</v>
      </c>
      <c r="O124" s="92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2" t="s">
        <v>146</v>
      </c>
      <c r="AT124" s="232" t="s">
        <v>142</v>
      </c>
      <c r="AU124" s="232" t="s">
        <v>85</v>
      </c>
      <c r="AY124" s="18" t="s">
        <v>140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8" t="s">
        <v>85</v>
      </c>
      <c r="BK124" s="233">
        <f>ROUND(I124*H124,2)</f>
        <v>0</v>
      </c>
      <c r="BL124" s="18" t="s">
        <v>146</v>
      </c>
      <c r="BM124" s="232" t="s">
        <v>927</v>
      </c>
    </row>
    <row r="125" s="2" customFormat="1" ht="16.5" customHeight="1">
      <c r="A125" s="39"/>
      <c r="B125" s="40"/>
      <c r="C125" s="220" t="s">
        <v>177</v>
      </c>
      <c r="D125" s="220" t="s">
        <v>142</v>
      </c>
      <c r="E125" s="221" t="s">
        <v>890</v>
      </c>
      <c r="F125" s="222" t="s">
        <v>786</v>
      </c>
      <c r="G125" s="223" t="s">
        <v>1</v>
      </c>
      <c r="H125" s="224">
        <v>9</v>
      </c>
      <c r="I125" s="225"/>
      <c r="J125" s="226">
        <f>ROUND(I125*H125,2)</f>
        <v>0</v>
      </c>
      <c r="K125" s="227"/>
      <c r="L125" s="45"/>
      <c r="M125" s="228" t="s">
        <v>1</v>
      </c>
      <c r="N125" s="229" t="s">
        <v>42</v>
      </c>
      <c r="O125" s="92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2" t="s">
        <v>146</v>
      </c>
      <c r="AT125" s="232" t="s">
        <v>142</v>
      </c>
      <c r="AU125" s="232" t="s">
        <v>85</v>
      </c>
      <c r="AY125" s="18" t="s">
        <v>140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8" t="s">
        <v>85</v>
      </c>
      <c r="BK125" s="233">
        <f>ROUND(I125*H125,2)</f>
        <v>0</v>
      </c>
      <c r="BL125" s="18" t="s">
        <v>146</v>
      </c>
      <c r="BM125" s="232" t="s">
        <v>928</v>
      </c>
    </row>
    <row r="126" s="2" customFormat="1" ht="16.5" customHeight="1">
      <c r="A126" s="39"/>
      <c r="B126" s="40"/>
      <c r="C126" s="220" t="s">
        <v>182</v>
      </c>
      <c r="D126" s="220" t="s">
        <v>142</v>
      </c>
      <c r="E126" s="221" t="s">
        <v>892</v>
      </c>
      <c r="F126" s="222" t="s">
        <v>789</v>
      </c>
      <c r="G126" s="223" t="s">
        <v>1</v>
      </c>
      <c r="H126" s="224">
        <v>5</v>
      </c>
      <c r="I126" s="225"/>
      <c r="J126" s="226">
        <f>ROUND(I126*H126,2)</f>
        <v>0</v>
      </c>
      <c r="K126" s="227"/>
      <c r="L126" s="45"/>
      <c r="M126" s="228" t="s">
        <v>1</v>
      </c>
      <c r="N126" s="229" t="s">
        <v>42</v>
      </c>
      <c r="O126" s="92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2" t="s">
        <v>146</v>
      </c>
      <c r="AT126" s="232" t="s">
        <v>142</v>
      </c>
      <c r="AU126" s="232" t="s">
        <v>85</v>
      </c>
      <c r="AY126" s="18" t="s">
        <v>140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8" t="s">
        <v>85</v>
      </c>
      <c r="BK126" s="233">
        <f>ROUND(I126*H126,2)</f>
        <v>0</v>
      </c>
      <c r="BL126" s="18" t="s">
        <v>146</v>
      </c>
      <c r="BM126" s="232" t="s">
        <v>929</v>
      </c>
    </row>
    <row r="127" s="2" customFormat="1" ht="16.5" customHeight="1">
      <c r="A127" s="39"/>
      <c r="B127" s="40"/>
      <c r="C127" s="220" t="s">
        <v>188</v>
      </c>
      <c r="D127" s="220" t="s">
        <v>142</v>
      </c>
      <c r="E127" s="221" t="s">
        <v>894</v>
      </c>
      <c r="F127" s="222" t="s">
        <v>792</v>
      </c>
      <c r="G127" s="223" t="s">
        <v>1</v>
      </c>
      <c r="H127" s="224">
        <v>7</v>
      </c>
      <c r="I127" s="225"/>
      <c r="J127" s="226">
        <f>ROUND(I127*H127,2)</f>
        <v>0</v>
      </c>
      <c r="K127" s="227"/>
      <c r="L127" s="45"/>
      <c r="M127" s="228" t="s">
        <v>1</v>
      </c>
      <c r="N127" s="229" t="s">
        <v>42</v>
      </c>
      <c r="O127" s="92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2" t="s">
        <v>146</v>
      </c>
      <c r="AT127" s="232" t="s">
        <v>142</v>
      </c>
      <c r="AU127" s="232" t="s">
        <v>85</v>
      </c>
      <c r="AY127" s="18" t="s">
        <v>140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8" t="s">
        <v>85</v>
      </c>
      <c r="BK127" s="233">
        <f>ROUND(I127*H127,2)</f>
        <v>0</v>
      </c>
      <c r="BL127" s="18" t="s">
        <v>146</v>
      </c>
      <c r="BM127" s="232" t="s">
        <v>930</v>
      </c>
    </row>
    <row r="128" s="2" customFormat="1" ht="16.5" customHeight="1">
      <c r="A128" s="39"/>
      <c r="B128" s="40"/>
      <c r="C128" s="220" t="s">
        <v>146</v>
      </c>
      <c r="D128" s="220" t="s">
        <v>142</v>
      </c>
      <c r="E128" s="221" t="s">
        <v>931</v>
      </c>
      <c r="F128" s="222" t="s">
        <v>780</v>
      </c>
      <c r="G128" s="223" t="s">
        <v>1</v>
      </c>
      <c r="H128" s="224">
        <v>10</v>
      </c>
      <c r="I128" s="225"/>
      <c r="J128" s="226">
        <f>ROUND(I128*H128,2)</f>
        <v>0</v>
      </c>
      <c r="K128" s="227"/>
      <c r="L128" s="45"/>
      <c r="M128" s="228" t="s">
        <v>1</v>
      </c>
      <c r="N128" s="229" t="s">
        <v>42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146</v>
      </c>
      <c r="AT128" s="232" t="s">
        <v>142</v>
      </c>
      <c r="AU128" s="232" t="s">
        <v>85</v>
      </c>
      <c r="AY128" s="18" t="s">
        <v>140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8" t="s">
        <v>85</v>
      </c>
      <c r="BK128" s="233">
        <f>ROUND(I128*H128,2)</f>
        <v>0</v>
      </c>
      <c r="BL128" s="18" t="s">
        <v>146</v>
      </c>
      <c r="BM128" s="232" t="s">
        <v>932</v>
      </c>
    </row>
    <row r="129" s="2" customFormat="1" ht="16.5" customHeight="1">
      <c r="A129" s="39"/>
      <c r="B129" s="40"/>
      <c r="C129" s="220" t="s">
        <v>195</v>
      </c>
      <c r="D129" s="220" t="s">
        <v>142</v>
      </c>
      <c r="E129" s="221" t="s">
        <v>933</v>
      </c>
      <c r="F129" s="222" t="s">
        <v>934</v>
      </c>
      <c r="G129" s="223" t="s">
        <v>1</v>
      </c>
      <c r="H129" s="224">
        <v>14</v>
      </c>
      <c r="I129" s="225"/>
      <c r="J129" s="226">
        <f>ROUND(I129*H129,2)</f>
        <v>0</v>
      </c>
      <c r="K129" s="227"/>
      <c r="L129" s="45"/>
      <c r="M129" s="228" t="s">
        <v>1</v>
      </c>
      <c r="N129" s="229" t="s">
        <v>42</v>
      </c>
      <c r="O129" s="92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2" t="s">
        <v>146</v>
      </c>
      <c r="AT129" s="232" t="s">
        <v>142</v>
      </c>
      <c r="AU129" s="232" t="s">
        <v>85</v>
      </c>
      <c r="AY129" s="18" t="s">
        <v>140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8" t="s">
        <v>85</v>
      </c>
      <c r="BK129" s="233">
        <f>ROUND(I129*H129,2)</f>
        <v>0</v>
      </c>
      <c r="BL129" s="18" t="s">
        <v>146</v>
      </c>
      <c r="BM129" s="232" t="s">
        <v>935</v>
      </c>
    </row>
    <row r="130" s="2" customFormat="1" ht="16.5" customHeight="1">
      <c r="A130" s="39"/>
      <c r="B130" s="40"/>
      <c r="C130" s="220" t="s">
        <v>199</v>
      </c>
      <c r="D130" s="220" t="s">
        <v>142</v>
      </c>
      <c r="E130" s="221" t="s">
        <v>936</v>
      </c>
      <c r="F130" s="222" t="s">
        <v>937</v>
      </c>
      <c r="G130" s="223" t="s">
        <v>1</v>
      </c>
      <c r="H130" s="224">
        <v>13</v>
      </c>
      <c r="I130" s="225"/>
      <c r="J130" s="226">
        <f>ROUND(I130*H130,2)</f>
        <v>0</v>
      </c>
      <c r="K130" s="227"/>
      <c r="L130" s="45"/>
      <c r="M130" s="228" t="s">
        <v>1</v>
      </c>
      <c r="N130" s="229" t="s">
        <v>42</v>
      </c>
      <c r="O130" s="92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146</v>
      </c>
      <c r="AT130" s="232" t="s">
        <v>142</v>
      </c>
      <c r="AU130" s="232" t="s">
        <v>85</v>
      </c>
      <c r="AY130" s="18" t="s">
        <v>140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8" t="s">
        <v>85</v>
      </c>
      <c r="BK130" s="233">
        <f>ROUND(I130*H130,2)</f>
        <v>0</v>
      </c>
      <c r="BL130" s="18" t="s">
        <v>146</v>
      </c>
      <c r="BM130" s="232" t="s">
        <v>938</v>
      </c>
    </row>
    <row r="131" s="2" customFormat="1" ht="16.5" customHeight="1">
      <c r="A131" s="39"/>
      <c r="B131" s="40"/>
      <c r="C131" s="220" t="s">
        <v>204</v>
      </c>
      <c r="D131" s="220" t="s">
        <v>142</v>
      </c>
      <c r="E131" s="221" t="s">
        <v>939</v>
      </c>
      <c r="F131" s="222" t="s">
        <v>940</v>
      </c>
      <c r="G131" s="223" t="s">
        <v>1</v>
      </c>
      <c r="H131" s="224">
        <v>8</v>
      </c>
      <c r="I131" s="225"/>
      <c r="J131" s="226">
        <f>ROUND(I131*H131,2)</f>
        <v>0</v>
      </c>
      <c r="K131" s="227"/>
      <c r="L131" s="45"/>
      <c r="M131" s="228" t="s">
        <v>1</v>
      </c>
      <c r="N131" s="229" t="s">
        <v>42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146</v>
      </c>
      <c r="AT131" s="232" t="s">
        <v>142</v>
      </c>
      <c r="AU131" s="232" t="s">
        <v>85</v>
      </c>
      <c r="AY131" s="18" t="s">
        <v>140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85</v>
      </c>
      <c r="BK131" s="233">
        <f>ROUND(I131*H131,2)</f>
        <v>0</v>
      </c>
      <c r="BL131" s="18" t="s">
        <v>146</v>
      </c>
      <c r="BM131" s="232" t="s">
        <v>941</v>
      </c>
    </row>
    <row r="132" s="2" customFormat="1" ht="16.5" customHeight="1">
      <c r="A132" s="39"/>
      <c r="B132" s="40"/>
      <c r="C132" s="220" t="s">
        <v>209</v>
      </c>
      <c r="D132" s="220" t="s">
        <v>142</v>
      </c>
      <c r="E132" s="221" t="s">
        <v>942</v>
      </c>
      <c r="F132" s="222" t="s">
        <v>943</v>
      </c>
      <c r="G132" s="223" t="s">
        <v>1</v>
      </c>
      <c r="H132" s="224">
        <v>8</v>
      </c>
      <c r="I132" s="225"/>
      <c r="J132" s="226">
        <f>ROUND(I132*H132,2)</f>
        <v>0</v>
      </c>
      <c r="K132" s="227"/>
      <c r="L132" s="45"/>
      <c r="M132" s="228" t="s">
        <v>1</v>
      </c>
      <c r="N132" s="229" t="s">
        <v>42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146</v>
      </c>
      <c r="AT132" s="232" t="s">
        <v>142</v>
      </c>
      <c r="AU132" s="232" t="s">
        <v>85</v>
      </c>
      <c r="AY132" s="18" t="s">
        <v>140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85</v>
      </c>
      <c r="BK132" s="233">
        <f>ROUND(I132*H132,2)</f>
        <v>0</v>
      </c>
      <c r="BL132" s="18" t="s">
        <v>146</v>
      </c>
      <c r="BM132" s="232" t="s">
        <v>944</v>
      </c>
    </row>
    <row r="133" s="2" customFormat="1" ht="16.5" customHeight="1">
      <c r="A133" s="39"/>
      <c r="B133" s="40"/>
      <c r="C133" s="220" t="s">
        <v>213</v>
      </c>
      <c r="D133" s="220" t="s">
        <v>142</v>
      </c>
      <c r="E133" s="221" t="s">
        <v>945</v>
      </c>
      <c r="F133" s="222" t="s">
        <v>946</v>
      </c>
      <c r="G133" s="223" t="s">
        <v>1</v>
      </c>
      <c r="H133" s="224">
        <v>2</v>
      </c>
      <c r="I133" s="225"/>
      <c r="J133" s="226">
        <f>ROUND(I133*H133,2)</f>
        <v>0</v>
      </c>
      <c r="K133" s="227"/>
      <c r="L133" s="45"/>
      <c r="M133" s="228" t="s">
        <v>1</v>
      </c>
      <c r="N133" s="229" t="s">
        <v>42</v>
      </c>
      <c r="O133" s="92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2" t="s">
        <v>146</v>
      </c>
      <c r="AT133" s="232" t="s">
        <v>142</v>
      </c>
      <c r="AU133" s="232" t="s">
        <v>85</v>
      </c>
      <c r="AY133" s="18" t="s">
        <v>140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8" t="s">
        <v>85</v>
      </c>
      <c r="BK133" s="233">
        <f>ROUND(I133*H133,2)</f>
        <v>0</v>
      </c>
      <c r="BL133" s="18" t="s">
        <v>146</v>
      </c>
      <c r="BM133" s="232" t="s">
        <v>947</v>
      </c>
    </row>
    <row r="134" s="2" customFormat="1" ht="16.5" customHeight="1">
      <c r="A134" s="39"/>
      <c r="B134" s="40"/>
      <c r="C134" s="220" t="s">
        <v>223</v>
      </c>
      <c r="D134" s="220" t="s">
        <v>142</v>
      </c>
      <c r="E134" s="221" t="s">
        <v>948</v>
      </c>
      <c r="F134" s="222" t="s">
        <v>949</v>
      </c>
      <c r="G134" s="223" t="s">
        <v>1</v>
      </c>
      <c r="H134" s="224">
        <v>2</v>
      </c>
      <c r="I134" s="225"/>
      <c r="J134" s="226">
        <f>ROUND(I134*H134,2)</f>
        <v>0</v>
      </c>
      <c r="K134" s="227"/>
      <c r="L134" s="45"/>
      <c r="M134" s="228" t="s">
        <v>1</v>
      </c>
      <c r="N134" s="229" t="s">
        <v>42</v>
      </c>
      <c r="O134" s="92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146</v>
      </c>
      <c r="AT134" s="232" t="s">
        <v>142</v>
      </c>
      <c r="AU134" s="232" t="s">
        <v>85</v>
      </c>
      <c r="AY134" s="18" t="s">
        <v>140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8" t="s">
        <v>85</v>
      </c>
      <c r="BK134" s="233">
        <f>ROUND(I134*H134,2)</f>
        <v>0</v>
      </c>
      <c r="BL134" s="18" t="s">
        <v>146</v>
      </c>
      <c r="BM134" s="232" t="s">
        <v>950</v>
      </c>
    </row>
    <row r="135" s="2" customFormat="1" ht="16.5" customHeight="1">
      <c r="A135" s="39"/>
      <c r="B135" s="40"/>
      <c r="C135" s="220" t="s">
        <v>351</v>
      </c>
      <c r="D135" s="220" t="s">
        <v>142</v>
      </c>
      <c r="E135" s="221" t="s">
        <v>794</v>
      </c>
      <c r="F135" s="222" t="s">
        <v>795</v>
      </c>
      <c r="G135" s="223" t="s">
        <v>796</v>
      </c>
      <c r="H135" s="294"/>
      <c r="I135" s="225"/>
      <c r="J135" s="226">
        <f>ROUND(I135*H135,2)</f>
        <v>0</v>
      </c>
      <c r="K135" s="227"/>
      <c r="L135" s="45"/>
      <c r="M135" s="228" t="s">
        <v>1</v>
      </c>
      <c r="N135" s="229" t="s">
        <v>42</v>
      </c>
      <c r="O135" s="92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146</v>
      </c>
      <c r="AT135" s="232" t="s">
        <v>142</v>
      </c>
      <c r="AU135" s="232" t="s">
        <v>85</v>
      </c>
      <c r="AY135" s="18" t="s">
        <v>140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8" t="s">
        <v>85</v>
      </c>
      <c r="BK135" s="233">
        <f>ROUND(I135*H135,2)</f>
        <v>0</v>
      </c>
      <c r="BL135" s="18" t="s">
        <v>146</v>
      </c>
      <c r="BM135" s="232" t="s">
        <v>951</v>
      </c>
    </row>
    <row r="136" s="12" customFormat="1" ht="25.92" customHeight="1">
      <c r="A136" s="12"/>
      <c r="B136" s="204"/>
      <c r="C136" s="205"/>
      <c r="D136" s="206" t="s">
        <v>76</v>
      </c>
      <c r="E136" s="207" t="s">
        <v>897</v>
      </c>
      <c r="F136" s="207" t="s">
        <v>799</v>
      </c>
      <c r="G136" s="205"/>
      <c r="H136" s="205"/>
      <c r="I136" s="208"/>
      <c r="J136" s="209">
        <f>BK136</f>
        <v>0</v>
      </c>
      <c r="K136" s="205"/>
      <c r="L136" s="210"/>
      <c r="M136" s="211"/>
      <c r="N136" s="212"/>
      <c r="O136" s="212"/>
      <c r="P136" s="213">
        <f>SUM(P137:P145)</f>
        <v>0</v>
      </c>
      <c r="Q136" s="212"/>
      <c r="R136" s="213">
        <f>SUM(R137:R145)</f>
        <v>0</v>
      </c>
      <c r="S136" s="212"/>
      <c r="T136" s="214">
        <f>SUM(T137:T145)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5" t="s">
        <v>85</v>
      </c>
      <c r="AT136" s="216" t="s">
        <v>76</v>
      </c>
      <c r="AU136" s="216" t="s">
        <v>77</v>
      </c>
      <c r="AY136" s="215" t="s">
        <v>140</v>
      </c>
      <c r="BK136" s="217">
        <f>SUM(BK137:BK145)</f>
        <v>0</v>
      </c>
    </row>
    <row r="137" s="2" customFormat="1" ht="16.5" customHeight="1">
      <c r="A137" s="39"/>
      <c r="B137" s="40"/>
      <c r="C137" s="220" t="s">
        <v>8</v>
      </c>
      <c r="D137" s="220" t="s">
        <v>142</v>
      </c>
      <c r="E137" s="221" t="s">
        <v>800</v>
      </c>
      <c r="F137" s="222" t="s">
        <v>801</v>
      </c>
      <c r="G137" s="223" t="s">
        <v>234</v>
      </c>
      <c r="H137" s="224">
        <v>2.7200000000000002</v>
      </c>
      <c r="I137" s="225"/>
      <c r="J137" s="226">
        <f>ROUND(I137*H137,2)</f>
        <v>0</v>
      </c>
      <c r="K137" s="227"/>
      <c r="L137" s="45"/>
      <c r="M137" s="228" t="s">
        <v>1</v>
      </c>
      <c r="N137" s="229" t="s">
        <v>42</v>
      </c>
      <c r="O137" s="92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2" t="s">
        <v>146</v>
      </c>
      <c r="AT137" s="232" t="s">
        <v>142</v>
      </c>
      <c r="AU137" s="232" t="s">
        <v>85</v>
      </c>
      <c r="AY137" s="18" t="s">
        <v>140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8" t="s">
        <v>85</v>
      </c>
      <c r="BK137" s="233">
        <f>ROUND(I137*H137,2)</f>
        <v>0</v>
      </c>
      <c r="BL137" s="18" t="s">
        <v>146</v>
      </c>
      <c r="BM137" s="232" t="s">
        <v>952</v>
      </c>
    </row>
    <row r="138" s="2" customFormat="1" ht="33" customHeight="1">
      <c r="A138" s="39"/>
      <c r="B138" s="40"/>
      <c r="C138" s="220" t="s">
        <v>231</v>
      </c>
      <c r="D138" s="220" t="s">
        <v>142</v>
      </c>
      <c r="E138" s="221" t="s">
        <v>803</v>
      </c>
      <c r="F138" s="222" t="s">
        <v>804</v>
      </c>
      <c r="G138" s="223" t="s">
        <v>805</v>
      </c>
      <c r="H138" s="224">
        <v>408</v>
      </c>
      <c r="I138" s="225"/>
      <c r="J138" s="226">
        <f>ROUND(I138*H138,2)</f>
        <v>0</v>
      </c>
      <c r="K138" s="227"/>
      <c r="L138" s="45"/>
      <c r="M138" s="228" t="s">
        <v>1</v>
      </c>
      <c r="N138" s="229" t="s">
        <v>42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146</v>
      </c>
      <c r="AT138" s="232" t="s">
        <v>142</v>
      </c>
      <c r="AU138" s="232" t="s">
        <v>85</v>
      </c>
      <c r="AY138" s="18" t="s">
        <v>140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85</v>
      </c>
      <c r="BK138" s="233">
        <f>ROUND(I138*H138,2)</f>
        <v>0</v>
      </c>
      <c r="BL138" s="18" t="s">
        <v>146</v>
      </c>
      <c r="BM138" s="232" t="s">
        <v>953</v>
      </c>
    </row>
    <row r="139" s="2" customFormat="1" ht="16.5" customHeight="1">
      <c r="A139" s="39"/>
      <c r="B139" s="40"/>
      <c r="C139" s="220" t="s">
        <v>237</v>
      </c>
      <c r="D139" s="220" t="s">
        <v>142</v>
      </c>
      <c r="E139" s="221" t="s">
        <v>807</v>
      </c>
      <c r="F139" s="222" t="s">
        <v>808</v>
      </c>
      <c r="G139" s="223" t="s">
        <v>805</v>
      </c>
      <c r="H139" s="224">
        <v>816</v>
      </c>
      <c r="I139" s="225"/>
      <c r="J139" s="226">
        <f>ROUND(I139*H139,2)</f>
        <v>0</v>
      </c>
      <c r="K139" s="227"/>
      <c r="L139" s="45"/>
      <c r="M139" s="228" t="s">
        <v>1</v>
      </c>
      <c r="N139" s="229" t="s">
        <v>42</v>
      </c>
      <c r="O139" s="92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146</v>
      </c>
      <c r="AT139" s="232" t="s">
        <v>142</v>
      </c>
      <c r="AU139" s="232" t="s">
        <v>85</v>
      </c>
      <c r="AY139" s="18" t="s">
        <v>140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8" t="s">
        <v>85</v>
      </c>
      <c r="BK139" s="233">
        <f>ROUND(I139*H139,2)</f>
        <v>0</v>
      </c>
      <c r="BL139" s="18" t="s">
        <v>146</v>
      </c>
      <c r="BM139" s="232" t="s">
        <v>954</v>
      </c>
    </row>
    <row r="140" s="2" customFormat="1" ht="16.5" customHeight="1">
      <c r="A140" s="39"/>
      <c r="B140" s="40"/>
      <c r="C140" s="220" t="s">
        <v>244</v>
      </c>
      <c r="D140" s="220" t="s">
        <v>142</v>
      </c>
      <c r="E140" s="221" t="s">
        <v>810</v>
      </c>
      <c r="F140" s="222" t="s">
        <v>811</v>
      </c>
      <c r="G140" s="223" t="s">
        <v>812</v>
      </c>
      <c r="H140" s="224">
        <v>244.80000000000001</v>
      </c>
      <c r="I140" s="225"/>
      <c r="J140" s="226">
        <f>ROUND(I140*H140,2)</f>
        <v>0</v>
      </c>
      <c r="K140" s="227"/>
      <c r="L140" s="45"/>
      <c r="M140" s="228" t="s">
        <v>1</v>
      </c>
      <c r="N140" s="229" t="s">
        <v>42</v>
      </c>
      <c r="O140" s="92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146</v>
      </c>
      <c r="AT140" s="232" t="s">
        <v>142</v>
      </c>
      <c r="AU140" s="232" t="s">
        <v>85</v>
      </c>
      <c r="AY140" s="18" t="s">
        <v>140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85</v>
      </c>
      <c r="BK140" s="233">
        <f>ROUND(I140*H140,2)</f>
        <v>0</v>
      </c>
      <c r="BL140" s="18" t="s">
        <v>146</v>
      </c>
      <c r="BM140" s="232" t="s">
        <v>955</v>
      </c>
    </row>
    <row r="141" s="2" customFormat="1" ht="16.5" customHeight="1">
      <c r="A141" s="39"/>
      <c r="B141" s="40"/>
      <c r="C141" s="220" t="s">
        <v>248</v>
      </c>
      <c r="D141" s="220" t="s">
        <v>142</v>
      </c>
      <c r="E141" s="221" t="s">
        <v>814</v>
      </c>
      <c r="F141" s="222" t="s">
        <v>815</v>
      </c>
      <c r="G141" s="223" t="s">
        <v>812</v>
      </c>
      <c r="H141" s="224">
        <v>272</v>
      </c>
      <c r="I141" s="225"/>
      <c r="J141" s="226">
        <f>ROUND(I141*H141,2)</f>
        <v>0</v>
      </c>
      <c r="K141" s="227"/>
      <c r="L141" s="45"/>
      <c r="M141" s="228" t="s">
        <v>1</v>
      </c>
      <c r="N141" s="229" t="s">
        <v>42</v>
      </c>
      <c r="O141" s="92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2" t="s">
        <v>146</v>
      </c>
      <c r="AT141" s="232" t="s">
        <v>142</v>
      </c>
      <c r="AU141" s="232" t="s">
        <v>85</v>
      </c>
      <c r="AY141" s="18" t="s">
        <v>140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8" t="s">
        <v>85</v>
      </c>
      <c r="BK141" s="233">
        <f>ROUND(I141*H141,2)</f>
        <v>0</v>
      </c>
      <c r="BL141" s="18" t="s">
        <v>146</v>
      </c>
      <c r="BM141" s="232" t="s">
        <v>956</v>
      </c>
    </row>
    <row r="142" s="2" customFormat="1" ht="16.5" customHeight="1">
      <c r="A142" s="39"/>
      <c r="B142" s="40"/>
      <c r="C142" s="220" t="s">
        <v>252</v>
      </c>
      <c r="D142" s="220" t="s">
        <v>142</v>
      </c>
      <c r="E142" s="221" t="s">
        <v>817</v>
      </c>
      <c r="F142" s="222" t="s">
        <v>818</v>
      </c>
      <c r="G142" s="223" t="s">
        <v>234</v>
      </c>
      <c r="H142" s="224">
        <v>0.81599999999999995</v>
      </c>
      <c r="I142" s="225"/>
      <c r="J142" s="226">
        <f>ROUND(I142*H142,2)</f>
        <v>0</v>
      </c>
      <c r="K142" s="227"/>
      <c r="L142" s="45"/>
      <c r="M142" s="228" t="s">
        <v>1</v>
      </c>
      <c r="N142" s="229" t="s">
        <v>42</v>
      </c>
      <c r="O142" s="92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146</v>
      </c>
      <c r="AT142" s="232" t="s">
        <v>142</v>
      </c>
      <c r="AU142" s="232" t="s">
        <v>85</v>
      </c>
      <c r="AY142" s="18" t="s">
        <v>140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85</v>
      </c>
      <c r="BK142" s="233">
        <f>ROUND(I142*H142,2)</f>
        <v>0</v>
      </c>
      <c r="BL142" s="18" t="s">
        <v>146</v>
      </c>
      <c r="BM142" s="232" t="s">
        <v>957</v>
      </c>
    </row>
    <row r="143" s="2" customFormat="1" ht="24.15" customHeight="1">
      <c r="A143" s="39"/>
      <c r="B143" s="40"/>
      <c r="C143" s="220" t="s">
        <v>7</v>
      </c>
      <c r="D143" s="220" t="s">
        <v>142</v>
      </c>
      <c r="E143" s="221" t="s">
        <v>820</v>
      </c>
      <c r="F143" s="222" t="s">
        <v>821</v>
      </c>
      <c r="G143" s="223" t="s">
        <v>162</v>
      </c>
      <c r="H143" s="224">
        <v>10.880000000000001</v>
      </c>
      <c r="I143" s="225"/>
      <c r="J143" s="226">
        <f>ROUND(I143*H143,2)</f>
        <v>0</v>
      </c>
      <c r="K143" s="227"/>
      <c r="L143" s="45"/>
      <c r="M143" s="228" t="s">
        <v>1</v>
      </c>
      <c r="N143" s="229" t="s">
        <v>42</v>
      </c>
      <c r="O143" s="92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146</v>
      </c>
      <c r="AT143" s="232" t="s">
        <v>142</v>
      </c>
      <c r="AU143" s="232" t="s">
        <v>85</v>
      </c>
      <c r="AY143" s="18" t="s">
        <v>140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85</v>
      </c>
      <c r="BK143" s="233">
        <f>ROUND(I143*H143,2)</f>
        <v>0</v>
      </c>
      <c r="BL143" s="18" t="s">
        <v>146</v>
      </c>
      <c r="BM143" s="232" t="s">
        <v>958</v>
      </c>
    </row>
    <row r="144" s="2" customFormat="1" ht="21.75" customHeight="1">
      <c r="A144" s="39"/>
      <c r="B144" s="40"/>
      <c r="C144" s="220" t="s">
        <v>260</v>
      </c>
      <c r="D144" s="220" t="s">
        <v>142</v>
      </c>
      <c r="E144" s="221" t="s">
        <v>823</v>
      </c>
      <c r="F144" s="222" t="s">
        <v>824</v>
      </c>
      <c r="G144" s="223" t="s">
        <v>825</v>
      </c>
      <c r="H144" s="224">
        <v>13600</v>
      </c>
      <c r="I144" s="225"/>
      <c r="J144" s="226">
        <f>ROUND(I144*H144,2)</f>
        <v>0</v>
      </c>
      <c r="K144" s="227"/>
      <c r="L144" s="45"/>
      <c r="M144" s="228" t="s">
        <v>1</v>
      </c>
      <c r="N144" s="229" t="s">
        <v>42</v>
      </c>
      <c r="O144" s="92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146</v>
      </c>
      <c r="AT144" s="232" t="s">
        <v>142</v>
      </c>
      <c r="AU144" s="232" t="s">
        <v>85</v>
      </c>
      <c r="AY144" s="18" t="s">
        <v>140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8" t="s">
        <v>85</v>
      </c>
      <c r="BK144" s="233">
        <f>ROUND(I144*H144,2)</f>
        <v>0</v>
      </c>
      <c r="BL144" s="18" t="s">
        <v>146</v>
      </c>
      <c r="BM144" s="232" t="s">
        <v>959</v>
      </c>
    </row>
    <row r="145" s="2" customFormat="1" ht="21.75" customHeight="1">
      <c r="A145" s="39"/>
      <c r="B145" s="40"/>
      <c r="C145" s="220" t="s">
        <v>265</v>
      </c>
      <c r="D145" s="220" t="s">
        <v>142</v>
      </c>
      <c r="E145" s="221" t="s">
        <v>827</v>
      </c>
      <c r="F145" s="222" t="s">
        <v>828</v>
      </c>
      <c r="G145" s="223" t="s">
        <v>825</v>
      </c>
      <c r="H145" s="224">
        <v>16320</v>
      </c>
      <c r="I145" s="225"/>
      <c r="J145" s="226">
        <f>ROUND(I145*H145,2)</f>
        <v>0</v>
      </c>
      <c r="K145" s="227"/>
      <c r="L145" s="45"/>
      <c r="M145" s="228" t="s">
        <v>1</v>
      </c>
      <c r="N145" s="229" t="s">
        <v>42</v>
      </c>
      <c r="O145" s="92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146</v>
      </c>
      <c r="AT145" s="232" t="s">
        <v>142</v>
      </c>
      <c r="AU145" s="232" t="s">
        <v>85</v>
      </c>
      <c r="AY145" s="18" t="s">
        <v>140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8" t="s">
        <v>85</v>
      </c>
      <c r="BK145" s="233">
        <f>ROUND(I145*H145,2)</f>
        <v>0</v>
      </c>
      <c r="BL145" s="18" t="s">
        <v>146</v>
      </c>
      <c r="BM145" s="232" t="s">
        <v>960</v>
      </c>
    </row>
    <row r="146" s="12" customFormat="1" ht="25.92" customHeight="1">
      <c r="A146" s="12"/>
      <c r="B146" s="204"/>
      <c r="C146" s="205"/>
      <c r="D146" s="206" t="s">
        <v>76</v>
      </c>
      <c r="E146" s="207" t="s">
        <v>830</v>
      </c>
      <c r="F146" s="207" t="s">
        <v>799</v>
      </c>
      <c r="G146" s="205"/>
      <c r="H146" s="205"/>
      <c r="I146" s="208"/>
      <c r="J146" s="209">
        <f>BK146</f>
        <v>0</v>
      </c>
      <c r="K146" s="205"/>
      <c r="L146" s="210"/>
      <c r="M146" s="211"/>
      <c r="N146" s="212"/>
      <c r="O146" s="212"/>
      <c r="P146" s="213">
        <f>SUM(P147:P162)</f>
        <v>0</v>
      </c>
      <c r="Q146" s="212"/>
      <c r="R146" s="213">
        <f>SUM(R147:R162)</f>
        <v>0</v>
      </c>
      <c r="S146" s="212"/>
      <c r="T146" s="214">
        <f>SUM(T147:T162)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5" t="s">
        <v>85</v>
      </c>
      <c r="AT146" s="216" t="s">
        <v>76</v>
      </c>
      <c r="AU146" s="216" t="s">
        <v>77</v>
      </c>
      <c r="AY146" s="215" t="s">
        <v>140</v>
      </c>
      <c r="BK146" s="217">
        <f>SUM(BK147:BK162)</f>
        <v>0</v>
      </c>
    </row>
    <row r="147" s="2" customFormat="1" ht="66.75" customHeight="1">
      <c r="A147" s="39"/>
      <c r="B147" s="40"/>
      <c r="C147" s="220" t="s">
        <v>270</v>
      </c>
      <c r="D147" s="220" t="s">
        <v>142</v>
      </c>
      <c r="E147" s="221" t="s">
        <v>831</v>
      </c>
      <c r="F147" s="222" t="s">
        <v>832</v>
      </c>
      <c r="G147" s="223" t="s">
        <v>805</v>
      </c>
      <c r="H147" s="224">
        <v>136</v>
      </c>
      <c r="I147" s="225"/>
      <c r="J147" s="226">
        <f>ROUND(I147*H147,2)</f>
        <v>0</v>
      </c>
      <c r="K147" s="227"/>
      <c r="L147" s="45"/>
      <c r="M147" s="228" t="s">
        <v>1</v>
      </c>
      <c r="N147" s="229" t="s">
        <v>42</v>
      </c>
      <c r="O147" s="92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146</v>
      </c>
      <c r="AT147" s="232" t="s">
        <v>142</v>
      </c>
      <c r="AU147" s="232" t="s">
        <v>85</v>
      </c>
      <c r="AY147" s="18" t="s">
        <v>140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8" t="s">
        <v>85</v>
      </c>
      <c r="BK147" s="233">
        <f>ROUND(I147*H147,2)</f>
        <v>0</v>
      </c>
      <c r="BL147" s="18" t="s">
        <v>146</v>
      </c>
      <c r="BM147" s="232" t="s">
        <v>961</v>
      </c>
    </row>
    <row r="148" s="2" customFormat="1" ht="37.8" customHeight="1">
      <c r="A148" s="39"/>
      <c r="B148" s="40"/>
      <c r="C148" s="220" t="s">
        <v>276</v>
      </c>
      <c r="D148" s="220" t="s">
        <v>142</v>
      </c>
      <c r="E148" s="221" t="s">
        <v>834</v>
      </c>
      <c r="F148" s="222" t="s">
        <v>835</v>
      </c>
      <c r="G148" s="223" t="s">
        <v>805</v>
      </c>
      <c r="H148" s="224">
        <v>136</v>
      </c>
      <c r="I148" s="225"/>
      <c r="J148" s="226">
        <f>ROUND(I148*H148,2)</f>
        <v>0</v>
      </c>
      <c r="K148" s="227"/>
      <c r="L148" s="45"/>
      <c r="M148" s="228" t="s">
        <v>1</v>
      </c>
      <c r="N148" s="229" t="s">
        <v>42</v>
      </c>
      <c r="O148" s="92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146</v>
      </c>
      <c r="AT148" s="232" t="s">
        <v>142</v>
      </c>
      <c r="AU148" s="232" t="s">
        <v>85</v>
      </c>
      <c r="AY148" s="18" t="s">
        <v>140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8" t="s">
        <v>85</v>
      </c>
      <c r="BK148" s="233">
        <f>ROUND(I148*H148,2)</f>
        <v>0</v>
      </c>
      <c r="BL148" s="18" t="s">
        <v>146</v>
      </c>
      <c r="BM148" s="232" t="s">
        <v>962</v>
      </c>
    </row>
    <row r="149" s="2" customFormat="1" ht="24.15" customHeight="1">
      <c r="A149" s="39"/>
      <c r="B149" s="40"/>
      <c r="C149" s="220" t="s">
        <v>288</v>
      </c>
      <c r="D149" s="220" t="s">
        <v>142</v>
      </c>
      <c r="E149" s="221" t="s">
        <v>837</v>
      </c>
      <c r="F149" s="222" t="s">
        <v>838</v>
      </c>
      <c r="G149" s="223" t="s">
        <v>805</v>
      </c>
      <c r="H149" s="224">
        <v>136</v>
      </c>
      <c r="I149" s="225"/>
      <c r="J149" s="226">
        <f>ROUND(I149*H149,2)</f>
        <v>0</v>
      </c>
      <c r="K149" s="227"/>
      <c r="L149" s="45"/>
      <c r="M149" s="228" t="s">
        <v>1</v>
      </c>
      <c r="N149" s="229" t="s">
        <v>42</v>
      </c>
      <c r="O149" s="92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2" t="s">
        <v>146</v>
      </c>
      <c r="AT149" s="232" t="s">
        <v>142</v>
      </c>
      <c r="AU149" s="232" t="s">
        <v>85</v>
      </c>
      <c r="AY149" s="18" t="s">
        <v>140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8" t="s">
        <v>85</v>
      </c>
      <c r="BK149" s="233">
        <f>ROUND(I149*H149,2)</f>
        <v>0</v>
      </c>
      <c r="BL149" s="18" t="s">
        <v>146</v>
      </c>
      <c r="BM149" s="232" t="s">
        <v>963</v>
      </c>
    </row>
    <row r="150" s="2" customFormat="1" ht="62.7" customHeight="1">
      <c r="A150" s="39"/>
      <c r="B150" s="40"/>
      <c r="C150" s="220" t="s">
        <v>293</v>
      </c>
      <c r="D150" s="220" t="s">
        <v>142</v>
      </c>
      <c r="E150" s="221" t="s">
        <v>840</v>
      </c>
      <c r="F150" s="222" t="s">
        <v>841</v>
      </c>
      <c r="G150" s="223" t="s">
        <v>805</v>
      </c>
      <c r="H150" s="224">
        <v>136</v>
      </c>
      <c r="I150" s="225"/>
      <c r="J150" s="226">
        <f>ROUND(I150*H150,2)</f>
        <v>0</v>
      </c>
      <c r="K150" s="227"/>
      <c r="L150" s="45"/>
      <c r="M150" s="228" t="s">
        <v>1</v>
      </c>
      <c r="N150" s="229" t="s">
        <v>42</v>
      </c>
      <c r="O150" s="92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146</v>
      </c>
      <c r="AT150" s="232" t="s">
        <v>142</v>
      </c>
      <c r="AU150" s="232" t="s">
        <v>85</v>
      </c>
      <c r="AY150" s="18" t="s">
        <v>140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8" t="s">
        <v>85</v>
      </c>
      <c r="BK150" s="233">
        <f>ROUND(I150*H150,2)</f>
        <v>0</v>
      </c>
      <c r="BL150" s="18" t="s">
        <v>146</v>
      </c>
      <c r="BM150" s="232" t="s">
        <v>964</v>
      </c>
    </row>
    <row r="151" s="2" customFormat="1" ht="37.8" customHeight="1">
      <c r="A151" s="39"/>
      <c r="B151" s="40"/>
      <c r="C151" s="220" t="s">
        <v>298</v>
      </c>
      <c r="D151" s="220" t="s">
        <v>142</v>
      </c>
      <c r="E151" s="221" t="s">
        <v>843</v>
      </c>
      <c r="F151" s="222" t="s">
        <v>844</v>
      </c>
      <c r="G151" s="223" t="s">
        <v>845</v>
      </c>
      <c r="H151" s="224">
        <v>1.3600000000000001</v>
      </c>
      <c r="I151" s="225"/>
      <c r="J151" s="226">
        <f>ROUND(I151*H151,2)</f>
        <v>0</v>
      </c>
      <c r="K151" s="227"/>
      <c r="L151" s="45"/>
      <c r="M151" s="228" t="s">
        <v>1</v>
      </c>
      <c r="N151" s="229" t="s">
        <v>42</v>
      </c>
      <c r="O151" s="92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146</v>
      </c>
      <c r="AT151" s="232" t="s">
        <v>142</v>
      </c>
      <c r="AU151" s="232" t="s">
        <v>85</v>
      </c>
      <c r="AY151" s="18" t="s">
        <v>140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8" t="s">
        <v>85</v>
      </c>
      <c r="BK151" s="233">
        <f>ROUND(I151*H151,2)</f>
        <v>0</v>
      </c>
      <c r="BL151" s="18" t="s">
        <v>146</v>
      </c>
      <c r="BM151" s="232" t="s">
        <v>965</v>
      </c>
    </row>
    <row r="152" s="2" customFormat="1" ht="24.15" customHeight="1">
      <c r="A152" s="39"/>
      <c r="B152" s="40"/>
      <c r="C152" s="220" t="s">
        <v>324</v>
      </c>
      <c r="D152" s="220" t="s">
        <v>142</v>
      </c>
      <c r="E152" s="221" t="s">
        <v>847</v>
      </c>
      <c r="F152" s="222" t="s">
        <v>848</v>
      </c>
      <c r="G152" s="223" t="s">
        <v>805</v>
      </c>
      <c r="H152" s="224">
        <v>6.7999999999999998</v>
      </c>
      <c r="I152" s="225"/>
      <c r="J152" s="226">
        <f>ROUND(I152*H152,2)</f>
        <v>0</v>
      </c>
      <c r="K152" s="227"/>
      <c r="L152" s="45"/>
      <c r="M152" s="228" t="s">
        <v>1</v>
      </c>
      <c r="N152" s="229" t="s">
        <v>42</v>
      </c>
      <c r="O152" s="92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2" t="s">
        <v>146</v>
      </c>
      <c r="AT152" s="232" t="s">
        <v>142</v>
      </c>
      <c r="AU152" s="232" t="s">
        <v>85</v>
      </c>
      <c r="AY152" s="18" t="s">
        <v>140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8" t="s">
        <v>85</v>
      </c>
      <c r="BK152" s="233">
        <f>ROUND(I152*H152,2)</f>
        <v>0</v>
      </c>
      <c r="BL152" s="18" t="s">
        <v>146</v>
      </c>
      <c r="BM152" s="232" t="s">
        <v>966</v>
      </c>
    </row>
    <row r="153" s="2" customFormat="1" ht="33" customHeight="1">
      <c r="A153" s="39"/>
      <c r="B153" s="40"/>
      <c r="C153" s="220" t="s">
        <v>303</v>
      </c>
      <c r="D153" s="220" t="s">
        <v>142</v>
      </c>
      <c r="E153" s="221" t="s">
        <v>850</v>
      </c>
      <c r="F153" s="222" t="s">
        <v>851</v>
      </c>
      <c r="G153" s="223" t="s">
        <v>145</v>
      </c>
      <c r="H153" s="224">
        <v>136</v>
      </c>
      <c r="I153" s="225"/>
      <c r="J153" s="226">
        <f>ROUND(I153*H153,2)</f>
        <v>0</v>
      </c>
      <c r="K153" s="227"/>
      <c r="L153" s="45"/>
      <c r="M153" s="228" t="s">
        <v>1</v>
      </c>
      <c r="N153" s="229" t="s">
        <v>42</v>
      </c>
      <c r="O153" s="92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146</v>
      </c>
      <c r="AT153" s="232" t="s">
        <v>142</v>
      </c>
      <c r="AU153" s="232" t="s">
        <v>85</v>
      </c>
      <c r="AY153" s="18" t="s">
        <v>140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8" t="s">
        <v>85</v>
      </c>
      <c r="BK153" s="233">
        <f>ROUND(I153*H153,2)</f>
        <v>0</v>
      </c>
      <c r="BL153" s="18" t="s">
        <v>146</v>
      </c>
      <c r="BM153" s="232" t="s">
        <v>967</v>
      </c>
    </row>
    <row r="154" s="2" customFormat="1" ht="44.25" customHeight="1">
      <c r="A154" s="39"/>
      <c r="B154" s="40"/>
      <c r="C154" s="220" t="s">
        <v>282</v>
      </c>
      <c r="D154" s="220" t="s">
        <v>142</v>
      </c>
      <c r="E154" s="221" t="s">
        <v>853</v>
      </c>
      <c r="F154" s="222" t="s">
        <v>854</v>
      </c>
      <c r="G154" s="223" t="s">
        <v>192</v>
      </c>
      <c r="H154" s="224">
        <v>0.0030000000000000001</v>
      </c>
      <c r="I154" s="225"/>
      <c r="J154" s="226">
        <f>ROUND(I154*H154,2)</f>
        <v>0</v>
      </c>
      <c r="K154" s="227"/>
      <c r="L154" s="45"/>
      <c r="M154" s="228" t="s">
        <v>1</v>
      </c>
      <c r="N154" s="229" t="s">
        <v>42</v>
      </c>
      <c r="O154" s="92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2" t="s">
        <v>146</v>
      </c>
      <c r="AT154" s="232" t="s">
        <v>142</v>
      </c>
      <c r="AU154" s="232" t="s">
        <v>85</v>
      </c>
      <c r="AY154" s="18" t="s">
        <v>140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8" t="s">
        <v>85</v>
      </c>
      <c r="BK154" s="233">
        <f>ROUND(I154*H154,2)</f>
        <v>0</v>
      </c>
      <c r="BL154" s="18" t="s">
        <v>146</v>
      </c>
      <c r="BM154" s="232" t="s">
        <v>968</v>
      </c>
    </row>
    <row r="155" s="2" customFormat="1" ht="44.25" customHeight="1">
      <c r="A155" s="39"/>
      <c r="B155" s="40"/>
      <c r="C155" s="220" t="s">
        <v>330</v>
      </c>
      <c r="D155" s="220" t="s">
        <v>142</v>
      </c>
      <c r="E155" s="221" t="s">
        <v>856</v>
      </c>
      <c r="F155" s="222" t="s">
        <v>857</v>
      </c>
      <c r="G155" s="223" t="s">
        <v>145</v>
      </c>
      <c r="H155" s="224">
        <v>136</v>
      </c>
      <c r="I155" s="225"/>
      <c r="J155" s="226">
        <f>ROUND(I155*H155,2)</f>
        <v>0</v>
      </c>
      <c r="K155" s="227"/>
      <c r="L155" s="45"/>
      <c r="M155" s="228" t="s">
        <v>1</v>
      </c>
      <c r="N155" s="229" t="s">
        <v>42</v>
      </c>
      <c r="O155" s="92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146</v>
      </c>
      <c r="AT155" s="232" t="s">
        <v>142</v>
      </c>
      <c r="AU155" s="232" t="s">
        <v>85</v>
      </c>
      <c r="AY155" s="18" t="s">
        <v>140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8" t="s">
        <v>85</v>
      </c>
      <c r="BK155" s="233">
        <f>ROUND(I155*H155,2)</f>
        <v>0</v>
      </c>
      <c r="BL155" s="18" t="s">
        <v>146</v>
      </c>
      <c r="BM155" s="232" t="s">
        <v>969</v>
      </c>
    </row>
    <row r="156" s="2" customFormat="1" ht="21.75" customHeight="1">
      <c r="A156" s="39"/>
      <c r="B156" s="40"/>
      <c r="C156" s="220" t="s">
        <v>308</v>
      </c>
      <c r="D156" s="220" t="s">
        <v>142</v>
      </c>
      <c r="E156" s="221" t="s">
        <v>859</v>
      </c>
      <c r="F156" s="222" t="s">
        <v>860</v>
      </c>
      <c r="G156" s="223" t="s">
        <v>162</v>
      </c>
      <c r="H156" s="224">
        <v>13.6</v>
      </c>
      <c r="I156" s="225"/>
      <c r="J156" s="226">
        <f>ROUND(I156*H156,2)</f>
        <v>0</v>
      </c>
      <c r="K156" s="227"/>
      <c r="L156" s="45"/>
      <c r="M156" s="228" t="s">
        <v>1</v>
      </c>
      <c r="N156" s="229" t="s">
        <v>42</v>
      </c>
      <c r="O156" s="92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2" t="s">
        <v>146</v>
      </c>
      <c r="AT156" s="232" t="s">
        <v>142</v>
      </c>
      <c r="AU156" s="232" t="s">
        <v>85</v>
      </c>
      <c r="AY156" s="18" t="s">
        <v>140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8" t="s">
        <v>85</v>
      </c>
      <c r="BK156" s="233">
        <f>ROUND(I156*H156,2)</f>
        <v>0</v>
      </c>
      <c r="BL156" s="18" t="s">
        <v>146</v>
      </c>
      <c r="BM156" s="232" t="s">
        <v>970</v>
      </c>
    </row>
    <row r="157" s="2" customFormat="1" ht="21.75" customHeight="1">
      <c r="A157" s="39"/>
      <c r="B157" s="40"/>
      <c r="C157" s="220" t="s">
        <v>334</v>
      </c>
      <c r="D157" s="220" t="s">
        <v>142</v>
      </c>
      <c r="E157" s="221" t="s">
        <v>862</v>
      </c>
      <c r="F157" s="222" t="s">
        <v>863</v>
      </c>
      <c r="G157" s="223" t="s">
        <v>162</v>
      </c>
      <c r="H157" s="224">
        <v>16.32</v>
      </c>
      <c r="I157" s="225"/>
      <c r="J157" s="226">
        <f>ROUND(I157*H157,2)</f>
        <v>0</v>
      </c>
      <c r="K157" s="227"/>
      <c r="L157" s="45"/>
      <c r="M157" s="228" t="s">
        <v>1</v>
      </c>
      <c r="N157" s="229" t="s">
        <v>42</v>
      </c>
      <c r="O157" s="92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2" t="s">
        <v>146</v>
      </c>
      <c r="AT157" s="232" t="s">
        <v>142</v>
      </c>
      <c r="AU157" s="232" t="s">
        <v>85</v>
      </c>
      <c r="AY157" s="18" t="s">
        <v>140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8" t="s">
        <v>85</v>
      </c>
      <c r="BK157" s="233">
        <f>ROUND(I157*H157,2)</f>
        <v>0</v>
      </c>
      <c r="BL157" s="18" t="s">
        <v>146</v>
      </c>
      <c r="BM157" s="232" t="s">
        <v>971</v>
      </c>
    </row>
    <row r="158" s="2" customFormat="1" ht="21.75" customHeight="1">
      <c r="A158" s="39"/>
      <c r="B158" s="40"/>
      <c r="C158" s="220" t="s">
        <v>313</v>
      </c>
      <c r="D158" s="220" t="s">
        <v>142</v>
      </c>
      <c r="E158" s="221" t="s">
        <v>865</v>
      </c>
      <c r="F158" s="222" t="s">
        <v>866</v>
      </c>
      <c r="G158" s="223" t="s">
        <v>162</v>
      </c>
      <c r="H158" s="224">
        <v>13.6</v>
      </c>
      <c r="I158" s="225"/>
      <c r="J158" s="226">
        <f>ROUND(I158*H158,2)</f>
        <v>0</v>
      </c>
      <c r="K158" s="227"/>
      <c r="L158" s="45"/>
      <c r="M158" s="228" t="s">
        <v>1</v>
      </c>
      <c r="N158" s="229" t="s">
        <v>42</v>
      </c>
      <c r="O158" s="92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2" t="s">
        <v>146</v>
      </c>
      <c r="AT158" s="232" t="s">
        <v>142</v>
      </c>
      <c r="AU158" s="232" t="s">
        <v>85</v>
      </c>
      <c r="AY158" s="18" t="s">
        <v>140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8" t="s">
        <v>85</v>
      </c>
      <c r="BK158" s="233">
        <f>ROUND(I158*H158,2)</f>
        <v>0</v>
      </c>
      <c r="BL158" s="18" t="s">
        <v>146</v>
      </c>
      <c r="BM158" s="232" t="s">
        <v>972</v>
      </c>
    </row>
    <row r="159" s="2" customFormat="1" ht="21.75" customHeight="1">
      <c r="A159" s="39"/>
      <c r="B159" s="40"/>
      <c r="C159" s="220" t="s">
        <v>338</v>
      </c>
      <c r="D159" s="220" t="s">
        <v>142</v>
      </c>
      <c r="E159" s="221" t="s">
        <v>865</v>
      </c>
      <c r="F159" s="222" t="s">
        <v>866</v>
      </c>
      <c r="G159" s="223" t="s">
        <v>162</v>
      </c>
      <c r="H159" s="224">
        <v>16.32</v>
      </c>
      <c r="I159" s="225"/>
      <c r="J159" s="226">
        <f>ROUND(I159*H159,2)</f>
        <v>0</v>
      </c>
      <c r="K159" s="227"/>
      <c r="L159" s="45"/>
      <c r="M159" s="228" t="s">
        <v>1</v>
      </c>
      <c r="N159" s="229" t="s">
        <v>42</v>
      </c>
      <c r="O159" s="92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2" t="s">
        <v>146</v>
      </c>
      <c r="AT159" s="232" t="s">
        <v>142</v>
      </c>
      <c r="AU159" s="232" t="s">
        <v>85</v>
      </c>
      <c r="AY159" s="18" t="s">
        <v>140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8" t="s">
        <v>85</v>
      </c>
      <c r="BK159" s="233">
        <f>ROUND(I159*H159,2)</f>
        <v>0</v>
      </c>
      <c r="BL159" s="18" t="s">
        <v>146</v>
      </c>
      <c r="BM159" s="232" t="s">
        <v>973</v>
      </c>
    </row>
    <row r="160" s="2" customFormat="1" ht="16.5" customHeight="1">
      <c r="A160" s="39"/>
      <c r="B160" s="40"/>
      <c r="C160" s="220" t="s">
        <v>342</v>
      </c>
      <c r="D160" s="220" t="s">
        <v>142</v>
      </c>
      <c r="E160" s="221" t="s">
        <v>869</v>
      </c>
      <c r="F160" s="222" t="s">
        <v>870</v>
      </c>
      <c r="G160" s="223" t="s">
        <v>871</v>
      </c>
      <c r="H160" s="224">
        <v>1</v>
      </c>
      <c r="I160" s="225"/>
      <c r="J160" s="226">
        <f>ROUND(I160*H160,2)</f>
        <v>0</v>
      </c>
      <c r="K160" s="227"/>
      <c r="L160" s="45"/>
      <c r="M160" s="228" t="s">
        <v>1</v>
      </c>
      <c r="N160" s="229" t="s">
        <v>42</v>
      </c>
      <c r="O160" s="92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2" t="s">
        <v>146</v>
      </c>
      <c r="AT160" s="232" t="s">
        <v>142</v>
      </c>
      <c r="AU160" s="232" t="s">
        <v>85</v>
      </c>
      <c r="AY160" s="18" t="s">
        <v>140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8" t="s">
        <v>85</v>
      </c>
      <c r="BK160" s="233">
        <f>ROUND(I160*H160,2)</f>
        <v>0</v>
      </c>
      <c r="BL160" s="18" t="s">
        <v>146</v>
      </c>
      <c r="BM160" s="232" t="s">
        <v>974</v>
      </c>
    </row>
    <row r="161" s="2" customFormat="1" ht="16.5" customHeight="1">
      <c r="A161" s="39"/>
      <c r="B161" s="40"/>
      <c r="C161" s="220" t="s">
        <v>346</v>
      </c>
      <c r="D161" s="220" t="s">
        <v>142</v>
      </c>
      <c r="E161" s="221" t="s">
        <v>873</v>
      </c>
      <c r="F161" s="222" t="s">
        <v>874</v>
      </c>
      <c r="G161" s="223" t="s">
        <v>871</v>
      </c>
      <c r="H161" s="224">
        <v>1</v>
      </c>
      <c r="I161" s="225"/>
      <c r="J161" s="226">
        <f>ROUND(I161*H161,2)</f>
        <v>0</v>
      </c>
      <c r="K161" s="227"/>
      <c r="L161" s="45"/>
      <c r="M161" s="228" t="s">
        <v>1</v>
      </c>
      <c r="N161" s="229" t="s">
        <v>42</v>
      </c>
      <c r="O161" s="92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2" t="s">
        <v>146</v>
      </c>
      <c r="AT161" s="232" t="s">
        <v>142</v>
      </c>
      <c r="AU161" s="232" t="s">
        <v>85</v>
      </c>
      <c r="AY161" s="18" t="s">
        <v>140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8" t="s">
        <v>85</v>
      </c>
      <c r="BK161" s="233">
        <f>ROUND(I161*H161,2)</f>
        <v>0</v>
      </c>
      <c r="BL161" s="18" t="s">
        <v>146</v>
      </c>
      <c r="BM161" s="232" t="s">
        <v>975</v>
      </c>
    </row>
    <row r="162" s="2" customFormat="1" ht="16.5" customHeight="1">
      <c r="A162" s="39"/>
      <c r="B162" s="40"/>
      <c r="C162" s="220" t="s">
        <v>317</v>
      </c>
      <c r="D162" s="220" t="s">
        <v>142</v>
      </c>
      <c r="E162" s="221" t="s">
        <v>876</v>
      </c>
      <c r="F162" s="222" t="s">
        <v>877</v>
      </c>
      <c r="G162" s="223" t="s">
        <v>805</v>
      </c>
      <c r="H162" s="224">
        <v>136</v>
      </c>
      <c r="I162" s="225"/>
      <c r="J162" s="226">
        <f>ROUND(I162*H162,2)</f>
        <v>0</v>
      </c>
      <c r="K162" s="227"/>
      <c r="L162" s="45"/>
      <c r="M162" s="289" t="s">
        <v>1</v>
      </c>
      <c r="N162" s="290" t="s">
        <v>42</v>
      </c>
      <c r="O162" s="291"/>
      <c r="P162" s="292">
        <f>O162*H162</f>
        <v>0</v>
      </c>
      <c r="Q162" s="292">
        <v>0</v>
      </c>
      <c r="R162" s="292">
        <f>Q162*H162</f>
        <v>0</v>
      </c>
      <c r="S162" s="292">
        <v>0</v>
      </c>
      <c r="T162" s="29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2" t="s">
        <v>146</v>
      </c>
      <c r="AT162" s="232" t="s">
        <v>142</v>
      </c>
      <c r="AU162" s="232" t="s">
        <v>85</v>
      </c>
      <c r="AY162" s="18" t="s">
        <v>140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8" t="s">
        <v>85</v>
      </c>
      <c r="BK162" s="233">
        <f>ROUND(I162*H162,2)</f>
        <v>0</v>
      </c>
      <c r="BL162" s="18" t="s">
        <v>146</v>
      </c>
      <c r="BM162" s="232" t="s">
        <v>976</v>
      </c>
    </row>
    <row r="163" s="2" customFormat="1" ht="6.96" customHeight="1">
      <c r="A163" s="39"/>
      <c r="B163" s="67"/>
      <c r="C163" s="68"/>
      <c r="D163" s="68"/>
      <c r="E163" s="68"/>
      <c r="F163" s="68"/>
      <c r="G163" s="68"/>
      <c r="H163" s="68"/>
      <c r="I163" s="68"/>
      <c r="J163" s="68"/>
      <c r="K163" s="68"/>
      <c r="L163" s="45"/>
      <c r="M163" s="39"/>
      <c r="O163" s="39"/>
      <c r="P163" s="39"/>
      <c r="Q163" s="39"/>
      <c r="R163" s="39"/>
      <c r="S163" s="39"/>
      <c r="T163" s="39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</row>
  </sheetData>
  <sheetProtection sheet="1" autoFilter="0" formatColumns="0" formatRows="0" objects="1" scenarios="1" spinCount="100000" saltValue="UysmTTQYI+7cFzAIK9gFg/v1/cFKjMKxBxhUFXxcV6U7v9v3fNRb2jXO5M0G1xMCW/hG1k79ikzIgkj5acdyHQ==" hashValue="23ZrCg+p/e16oajNqn8ccnIg442AeGqaQQ2xZn1p2uSXbTs35LbwYuwoemUtG1cYxqZ+/iVhi1r+oyj0YDJ19g==" algorithmName="SHA-512" password="CC35"/>
  <autoFilter ref="C118:K162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106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Rekonstrukce polních cest, k.ú. Helvíkovice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977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10. 9. 2021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37</v>
      </c>
      <c r="E30" s="39"/>
      <c r="F30" s="39"/>
      <c r="G30" s="39"/>
      <c r="H30" s="39"/>
      <c r="I30" s="39"/>
      <c r="J30" s="152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39</v>
      </c>
      <c r="G32" s="39"/>
      <c r="H32" s="39"/>
      <c r="I32" s="153" t="s">
        <v>38</v>
      </c>
      <c r="J32" s="153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41</v>
      </c>
      <c r="E33" s="141" t="s">
        <v>42</v>
      </c>
      <c r="F33" s="155">
        <f>ROUND((SUM(BE119:BE152)),  2)</f>
        <v>0</v>
      </c>
      <c r="G33" s="39"/>
      <c r="H33" s="39"/>
      <c r="I33" s="156">
        <v>0.20999999999999999</v>
      </c>
      <c r="J33" s="155">
        <f>ROUND(((SUM(BE119:BE152))*I33),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43</v>
      </c>
      <c r="F34" s="155">
        <f>ROUND((SUM(BF119:BF152)),  2)</f>
        <v>0</v>
      </c>
      <c r="G34" s="39"/>
      <c r="H34" s="39"/>
      <c r="I34" s="156">
        <v>0.14999999999999999</v>
      </c>
      <c r="J34" s="155">
        <f>ROUND(((SUM(BF119:BF152))*I34),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44</v>
      </c>
      <c r="F35" s="155">
        <f>ROUND((SUM(BG119:BG152)),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45</v>
      </c>
      <c r="F36" s="155">
        <f>ROUND((SUM(BH119:BH152)),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46</v>
      </c>
      <c r="F37" s="155">
        <f>ROUND((SUM(BI119:BI152)),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Rekonstrukce polních cest, k.ú. Helvíkovice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 xml:space="preserve">SO 804 - Sadové úpravy  - Cesta IP10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Helvíkovice</v>
      </c>
      <c r="G89" s="41"/>
      <c r="H89" s="41"/>
      <c r="I89" s="33" t="s">
        <v>22</v>
      </c>
      <c r="J89" s="80" t="str">
        <f>IF(J12="","",J12)</f>
        <v>10. 9. 2021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Obec Helvíkovice, Helvíkovice 3, 564 01 Žamberk</v>
      </c>
      <c r="G91" s="41"/>
      <c r="H91" s="41"/>
      <c r="I91" s="33" t="s">
        <v>30</v>
      </c>
      <c r="J91" s="37" t="str">
        <f>E21</f>
        <v>Kamil Hronovský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111</v>
      </c>
      <c r="D94" s="177"/>
      <c r="E94" s="177"/>
      <c r="F94" s="177"/>
      <c r="G94" s="177"/>
      <c r="H94" s="177"/>
      <c r="I94" s="177"/>
      <c r="J94" s="178" t="s">
        <v>112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113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114</v>
      </c>
    </row>
    <row r="97" s="9" customFormat="1" ht="24.96" customHeight="1">
      <c r="A97" s="9"/>
      <c r="B97" s="180"/>
      <c r="C97" s="181"/>
      <c r="D97" s="182" t="s">
        <v>880</v>
      </c>
      <c r="E97" s="183"/>
      <c r="F97" s="183"/>
      <c r="G97" s="183"/>
      <c r="H97" s="183"/>
      <c r="I97" s="183"/>
      <c r="J97" s="184">
        <f>J120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978</v>
      </c>
      <c r="E98" s="183"/>
      <c r="F98" s="183"/>
      <c r="G98" s="183"/>
      <c r="H98" s="183"/>
      <c r="I98" s="183"/>
      <c r="J98" s="184">
        <f>J126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767</v>
      </c>
      <c r="E99" s="183"/>
      <c r="F99" s="183"/>
      <c r="G99" s="183"/>
      <c r="H99" s="183"/>
      <c r="I99" s="183"/>
      <c r="J99" s="184">
        <f>J136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125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75" t="str">
        <f>E7</f>
        <v>Rekonstrukce polních cest, k.ú. Helvíkovice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107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 xml:space="preserve">SO 804 - Sadové úpravy  - Cesta IP10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>Helvíkovice</v>
      </c>
      <c r="G113" s="41"/>
      <c r="H113" s="41"/>
      <c r="I113" s="33" t="s">
        <v>22</v>
      </c>
      <c r="J113" s="80" t="str">
        <f>IF(J12="","",J12)</f>
        <v>10. 9. 2021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24</v>
      </c>
      <c r="D115" s="41"/>
      <c r="E115" s="41"/>
      <c r="F115" s="28" t="str">
        <f>E15</f>
        <v>Obec Helvíkovice, Helvíkovice 3, 564 01 Žamberk</v>
      </c>
      <c r="G115" s="41"/>
      <c r="H115" s="41"/>
      <c r="I115" s="33" t="s">
        <v>30</v>
      </c>
      <c r="J115" s="37" t="str">
        <f>E21</f>
        <v>Kamil Hronovský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28</v>
      </c>
      <c r="D116" s="41"/>
      <c r="E116" s="41"/>
      <c r="F116" s="28" t="str">
        <f>IF(E18="","",E18)</f>
        <v>Vyplň údaj</v>
      </c>
      <c r="G116" s="41"/>
      <c r="H116" s="41"/>
      <c r="I116" s="33" t="s">
        <v>33</v>
      </c>
      <c r="J116" s="37" t="str">
        <f>E24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2"/>
      <c r="B118" s="193"/>
      <c r="C118" s="194" t="s">
        <v>126</v>
      </c>
      <c r="D118" s="195" t="s">
        <v>62</v>
      </c>
      <c r="E118" s="195" t="s">
        <v>58</v>
      </c>
      <c r="F118" s="195" t="s">
        <v>59</v>
      </c>
      <c r="G118" s="195" t="s">
        <v>127</v>
      </c>
      <c r="H118" s="195" t="s">
        <v>128</v>
      </c>
      <c r="I118" s="195" t="s">
        <v>129</v>
      </c>
      <c r="J118" s="196" t="s">
        <v>112</v>
      </c>
      <c r="K118" s="197" t="s">
        <v>130</v>
      </c>
      <c r="L118" s="198"/>
      <c r="M118" s="101" t="s">
        <v>1</v>
      </c>
      <c r="N118" s="102" t="s">
        <v>41</v>
      </c>
      <c r="O118" s="102" t="s">
        <v>131</v>
      </c>
      <c r="P118" s="102" t="s">
        <v>132</v>
      </c>
      <c r="Q118" s="102" t="s">
        <v>133</v>
      </c>
      <c r="R118" s="102" t="s">
        <v>134</v>
      </c>
      <c r="S118" s="102" t="s">
        <v>135</v>
      </c>
      <c r="T118" s="103" t="s">
        <v>136</v>
      </c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</row>
    <row r="119" s="2" customFormat="1" ht="22.8" customHeight="1">
      <c r="A119" s="39"/>
      <c r="B119" s="40"/>
      <c r="C119" s="108" t="s">
        <v>137</v>
      </c>
      <c r="D119" s="41"/>
      <c r="E119" s="41"/>
      <c r="F119" s="41"/>
      <c r="G119" s="41"/>
      <c r="H119" s="41"/>
      <c r="I119" s="41"/>
      <c r="J119" s="199">
        <f>BK119</f>
        <v>0</v>
      </c>
      <c r="K119" s="41"/>
      <c r="L119" s="45"/>
      <c r="M119" s="104"/>
      <c r="N119" s="200"/>
      <c r="O119" s="105"/>
      <c r="P119" s="201">
        <f>P120+P126+P136</f>
        <v>0</v>
      </c>
      <c r="Q119" s="105"/>
      <c r="R119" s="201">
        <f>R120+R126+R136</f>
        <v>0</v>
      </c>
      <c r="S119" s="105"/>
      <c r="T119" s="202">
        <f>T120+T126+T136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76</v>
      </c>
      <c r="AU119" s="18" t="s">
        <v>114</v>
      </c>
      <c r="BK119" s="203">
        <f>BK120+BK126+BK136</f>
        <v>0</v>
      </c>
    </row>
    <row r="120" s="12" customFormat="1" ht="25.92" customHeight="1">
      <c r="A120" s="12"/>
      <c r="B120" s="204"/>
      <c r="C120" s="205"/>
      <c r="D120" s="206" t="s">
        <v>76</v>
      </c>
      <c r="E120" s="207" t="s">
        <v>798</v>
      </c>
      <c r="F120" s="207" t="s">
        <v>769</v>
      </c>
      <c r="G120" s="205"/>
      <c r="H120" s="205"/>
      <c r="I120" s="208"/>
      <c r="J120" s="209">
        <f>BK120</f>
        <v>0</v>
      </c>
      <c r="K120" s="205"/>
      <c r="L120" s="210"/>
      <c r="M120" s="211"/>
      <c r="N120" s="212"/>
      <c r="O120" s="212"/>
      <c r="P120" s="213">
        <f>SUM(P121:P125)</f>
        <v>0</v>
      </c>
      <c r="Q120" s="212"/>
      <c r="R120" s="213">
        <f>SUM(R121:R125)</f>
        <v>0</v>
      </c>
      <c r="S120" s="212"/>
      <c r="T120" s="214">
        <f>SUM(T121:T125)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5" t="s">
        <v>85</v>
      </c>
      <c r="AT120" s="216" t="s">
        <v>76</v>
      </c>
      <c r="AU120" s="216" t="s">
        <v>77</v>
      </c>
      <c r="AY120" s="215" t="s">
        <v>140</v>
      </c>
      <c r="BK120" s="217">
        <f>SUM(BK121:BK125)</f>
        <v>0</v>
      </c>
    </row>
    <row r="121" s="2" customFormat="1" ht="16.5" customHeight="1">
      <c r="A121" s="39"/>
      <c r="B121" s="40"/>
      <c r="C121" s="220" t="s">
        <v>85</v>
      </c>
      <c r="D121" s="220" t="s">
        <v>142</v>
      </c>
      <c r="E121" s="221" t="s">
        <v>882</v>
      </c>
      <c r="F121" s="222" t="s">
        <v>771</v>
      </c>
      <c r="G121" s="223" t="s">
        <v>1</v>
      </c>
      <c r="H121" s="224">
        <v>14</v>
      </c>
      <c r="I121" s="225"/>
      <c r="J121" s="226">
        <f>ROUND(I121*H121,2)</f>
        <v>0</v>
      </c>
      <c r="K121" s="227"/>
      <c r="L121" s="45"/>
      <c r="M121" s="228" t="s">
        <v>1</v>
      </c>
      <c r="N121" s="229" t="s">
        <v>42</v>
      </c>
      <c r="O121" s="92"/>
      <c r="P121" s="230">
        <f>O121*H121</f>
        <v>0</v>
      </c>
      <c r="Q121" s="230">
        <v>0</v>
      </c>
      <c r="R121" s="230">
        <f>Q121*H121</f>
        <v>0</v>
      </c>
      <c r="S121" s="230">
        <v>0</v>
      </c>
      <c r="T121" s="231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2" t="s">
        <v>146</v>
      </c>
      <c r="AT121" s="232" t="s">
        <v>142</v>
      </c>
      <c r="AU121" s="232" t="s">
        <v>85</v>
      </c>
      <c r="AY121" s="18" t="s">
        <v>140</v>
      </c>
      <c r="BE121" s="233">
        <f>IF(N121="základní",J121,0)</f>
        <v>0</v>
      </c>
      <c r="BF121" s="233">
        <f>IF(N121="snížená",J121,0)</f>
        <v>0</v>
      </c>
      <c r="BG121" s="233">
        <f>IF(N121="zákl. přenesená",J121,0)</f>
        <v>0</v>
      </c>
      <c r="BH121" s="233">
        <f>IF(N121="sníž. přenesená",J121,0)</f>
        <v>0</v>
      </c>
      <c r="BI121" s="233">
        <f>IF(N121="nulová",J121,0)</f>
        <v>0</v>
      </c>
      <c r="BJ121" s="18" t="s">
        <v>85</v>
      </c>
      <c r="BK121" s="233">
        <f>ROUND(I121*H121,2)</f>
        <v>0</v>
      </c>
      <c r="BL121" s="18" t="s">
        <v>146</v>
      </c>
      <c r="BM121" s="232" t="s">
        <v>979</v>
      </c>
    </row>
    <row r="122" s="2" customFormat="1" ht="16.5" customHeight="1">
      <c r="A122" s="39"/>
      <c r="B122" s="40"/>
      <c r="C122" s="220" t="s">
        <v>87</v>
      </c>
      <c r="D122" s="220" t="s">
        <v>142</v>
      </c>
      <c r="E122" s="221" t="s">
        <v>884</v>
      </c>
      <c r="F122" s="222" t="s">
        <v>774</v>
      </c>
      <c r="G122" s="223" t="s">
        <v>1</v>
      </c>
      <c r="H122" s="224">
        <v>13</v>
      </c>
      <c r="I122" s="225"/>
      <c r="J122" s="226">
        <f>ROUND(I122*H122,2)</f>
        <v>0</v>
      </c>
      <c r="K122" s="227"/>
      <c r="L122" s="45"/>
      <c r="M122" s="228" t="s">
        <v>1</v>
      </c>
      <c r="N122" s="229" t="s">
        <v>42</v>
      </c>
      <c r="O122" s="92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2" t="s">
        <v>146</v>
      </c>
      <c r="AT122" s="232" t="s">
        <v>142</v>
      </c>
      <c r="AU122" s="232" t="s">
        <v>85</v>
      </c>
      <c r="AY122" s="18" t="s">
        <v>140</v>
      </c>
      <c r="BE122" s="233">
        <f>IF(N122="základní",J122,0)</f>
        <v>0</v>
      </c>
      <c r="BF122" s="233">
        <f>IF(N122="snížená",J122,0)</f>
        <v>0</v>
      </c>
      <c r="BG122" s="233">
        <f>IF(N122="zákl. přenesená",J122,0)</f>
        <v>0</v>
      </c>
      <c r="BH122" s="233">
        <f>IF(N122="sníž. přenesená",J122,0)</f>
        <v>0</v>
      </c>
      <c r="BI122" s="233">
        <f>IF(N122="nulová",J122,0)</f>
        <v>0</v>
      </c>
      <c r="BJ122" s="18" t="s">
        <v>85</v>
      </c>
      <c r="BK122" s="233">
        <f>ROUND(I122*H122,2)</f>
        <v>0</v>
      </c>
      <c r="BL122" s="18" t="s">
        <v>146</v>
      </c>
      <c r="BM122" s="232" t="s">
        <v>980</v>
      </c>
    </row>
    <row r="123" s="2" customFormat="1" ht="16.5" customHeight="1">
      <c r="A123" s="39"/>
      <c r="B123" s="40"/>
      <c r="C123" s="220" t="s">
        <v>155</v>
      </c>
      <c r="D123" s="220" t="s">
        <v>142</v>
      </c>
      <c r="E123" s="221" t="s">
        <v>886</v>
      </c>
      <c r="F123" s="222" t="s">
        <v>777</v>
      </c>
      <c r="G123" s="223" t="s">
        <v>1</v>
      </c>
      <c r="H123" s="224">
        <v>14</v>
      </c>
      <c r="I123" s="225"/>
      <c r="J123" s="226">
        <f>ROUND(I123*H123,2)</f>
        <v>0</v>
      </c>
      <c r="K123" s="227"/>
      <c r="L123" s="45"/>
      <c r="M123" s="228" t="s">
        <v>1</v>
      </c>
      <c r="N123" s="229" t="s">
        <v>42</v>
      </c>
      <c r="O123" s="92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2" t="s">
        <v>146</v>
      </c>
      <c r="AT123" s="232" t="s">
        <v>142</v>
      </c>
      <c r="AU123" s="232" t="s">
        <v>85</v>
      </c>
      <c r="AY123" s="18" t="s">
        <v>140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8" t="s">
        <v>85</v>
      </c>
      <c r="BK123" s="233">
        <f>ROUND(I123*H123,2)</f>
        <v>0</v>
      </c>
      <c r="BL123" s="18" t="s">
        <v>146</v>
      </c>
      <c r="BM123" s="232" t="s">
        <v>981</v>
      </c>
    </row>
    <row r="124" s="2" customFormat="1" ht="16.5" customHeight="1">
      <c r="A124" s="39"/>
      <c r="B124" s="40"/>
      <c r="C124" s="220" t="s">
        <v>146</v>
      </c>
      <c r="D124" s="220" t="s">
        <v>142</v>
      </c>
      <c r="E124" s="221" t="s">
        <v>931</v>
      </c>
      <c r="F124" s="222" t="s">
        <v>780</v>
      </c>
      <c r="G124" s="223" t="s">
        <v>1</v>
      </c>
      <c r="H124" s="224">
        <v>8</v>
      </c>
      <c r="I124" s="225"/>
      <c r="J124" s="226">
        <f>ROUND(I124*H124,2)</f>
        <v>0</v>
      </c>
      <c r="K124" s="227"/>
      <c r="L124" s="45"/>
      <c r="M124" s="228" t="s">
        <v>1</v>
      </c>
      <c r="N124" s="229" t="s">
        <v>42</v>
      </c>
      <c r="O124" s="92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2" t="s">
        <v>146</v>
      </c>
      <c r="AT124" s="232" t="s">
        <v>142</v>
      </c>
      <c r="AU124" s="232" t="s">
        <v>85</v>
      </c>
      <c r="AY124" s="18" t="s">
        <v>140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8" t="s">
        <v>85</v>
      </c>
      <c r="BK124" s="233">
        <f>ROUND(I124*H124,2)</f>
        <v>0</v>
      </c>
      <c r="BL124" s="18" t="s">
        <v>146</v>
      </c>
      <c r="BM124" s="232" t="s">
        <v>982</v>
      </c>
    </row>
    <row r="125" s="2" customFormat="1" ht="16.5" customHeight="1">
      <c r="A125" s="39"/>
      <c r="B125" s="40"/>
      <c r="C125" s="220" t="s">
        <v>303</v>
      </c>
      <c r="D125" s="220" t="s">
        <v>142</v>
      </c>
      <c r="E125" s="221" t="s">
        <v>794</v>
      </c>
      <c r="F125" s="222" t="s">
        <v>795</v>
      </c>
      <c r="G125" s="223" t="s">
        <v>796</v>
      </c>
      <c r="H125" s="294"/>
      <c r="I125" s="225"/>
      <c r="J125" s="226">
        <f>ROUND(I125*H125,2)</f>
        <v>0</v>
      </c>
      <c r="K125" s="227"/>
      <c r="L125" s="45"/>
      <c r="M125" s="228" t="s">
        <v>1</v>
      </c>
      <c r="N125" s="229" t="s">
        <v>42</v>
      </c>
      <c r="O125" s="92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2" t="s">
        <v>146</v>
      </c>
      <c r="AT125" s="232" t="s">
        <v>142</v>
      </c>
      <c r="AU125" s="232" t="s">
        <v>85</v>
      </c>
      <c r="AY125" s="18" t="s">
        <v>140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8" t="s">
        <v>85</v>
      </c>
      <c r="BK125" s="233">
        <f>ROUND(I125*H125,2)</f>
        <v>0</v>
      </c>
      <c r="BL125" s="18" t="s">
        <v>146</v>
      </c>
      <c r="BM125" s="232" t="s">
        <v>983</v>
      </c>
    </row>
    <row r="126" s="12" customFormat="1" ht="25.92" customHeight="1">
      <c r="A126" s="12"/>
      <c r="B126" s="204"/>
      <c r="C126" s="205"/>
      <c r="D126" s="206" t="s">
        <v>76</v>
      </c>
      <c r="E126" s="207" t="s">
        <v>897</v>
      </c>
      <c r="F126" s="207" t="s">
        <v>984</v>
      </c>
      <c r="G126" s="205"/>
      <c r="H126" s="205"/>
      <c r="I126" s="208"/>
      <c r="J126" s="209">
        <f>BK126</f>
        <v>0</v>
      </c>
      <c r="K126" s="205"/>
      <c r="L126" s="210"/>
      <c r="M126" s="211"/>
      <c r="N126" s="212"/>
      <c r="O126" s="212"/>
      <c r="P126" s="213">
        <f>SUM(P127:P135)</f>
        <v>0</v>
      </c>
      <c r="Q126" s="212"/>
      <c r="R126" s="213">
        <f>SUM(R127:R135)</f>
        <v>0</v>
      </c>
      <c r="S126" s="212"/>
      <c r="T126" s="214">
        <f>SUM(T127:T135)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5" t="s">
        <v>85</v>
      </c>
      <c r="AT126" s="216" t="s">
        <v>76</v>
      </c>
      <c r="AU126" s="216" t="s">
        <v>77</v>
      </c>
      <c r="AY126" s="215" t="s">
        <v>140</v>
      </c>
      <c r="BK126" s="217">
        <f>SUM(BK127:BK135)</f>
        <v>0</v>
      </c>
    </row>
    <row r="127" s="2" customFormat="1" ht="16.5" customHeight="1">
      <c r="A127" s="39"/>
      <c r="B127" s="40"/>
      <c r="C127" s="220" t="s">
        <v>172</v>
      </c>
      <c r="D127" s="220" t="s">
        <v>142</v>
      </c>
      <c r="E127" s="221" t="s">
        <v>800</v>
      </c>
      <c r="F127" s="222" t="s">
        <v>801</v>
      </c>
      <c r="G127" s="223" t="s">
        <v>234</v>
      </c>
      <c r="H127" s="224">
        <v>0.97999999999999998</v>
      </c>
      <c r="I127" s="225"/>
      <c r="J127" s="226">
        <f>ROUND(I127*H127,2)</f>
        <v>0</v>
      </c>
      <c r="K127" s="227"/>
      <c r="L127" s="45"/>
      <c r="M127" s="228" t="s">
        <v>1</v>
      </c>
      <c r="N127" s="229" t="s">
        <v>42</v>
      </c>
      <c r="O127" s="92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2" t="s">
        <v>146</v>
      </c>
      <c r="AT127" s="232" t="s">
        <v>142</v>
      </c>
      <c r="AU127" s="232" t="s">
        <v>85</v>
      </c>
      <c r="AY127" s="18" t="s">
        <v>140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8" t="s">
        <v>85</v>
      </c>
      <c r="BK127" s="233">
        <f>ROUND(I127*H127,2)</f>
        <v>0</v>
      </c>
      <c r="BL127" s="18" t="s">
        <v>146</v>
      </c>
      <c r="BM127" s="232" t="s">
        <v>985</v>
      </c>
    </row>
    <row r="128" s="2" customFormat="1" ht="33" customHeight="1">
      <c r="A128" s="39"/>
      <c r="B128" s="40"/>
      <c r="C128" s="220" t="s">
        <v>177</v>
      </c>
      <c r="D128" s="220" t="s">
        <v>142</v>
      </c>
      <c r="E128" s="221" t="s">
        <v>803</v>
      </c>
      <c r="F128" s="222" t="s">
        <v>804</v>
      </c>
      <c r="G128" s="223" t="s">
        <v>805</v>
      </c>
      <c r="H128" s="224">
        <v>147</v>
      </c>
      <c r="I128" s="225"/>
      <c r="J128" s="226">
        <f>ROUND(I128*H128,2)</f>
        <v>0</v>
      </c>
      <c r="K128" s="227"/>
      <c r="L128" s="45"/>
      <c r="M128" s="228" t="s">
        <v>1</v>
      </c>
      <c r="N128" s="229" t="s">
        <v>42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146</v>
      </c>
      <c r="AT128" s="232" t="s">
        <v>142</v>
      </c>
      <c r="AU128" s="232" t="s">
        <v>85</v>
      </c>
      <c r="AY128" s="18" t="s">
        <v>140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8" t="s">
        <v>85</v>
      </c>
      <c r="BK128" s="233">
        <f>ROUND(I128*H128,2)</f>
        <v>0</v>
      </c>
      <c r="BL128" s="18" t="s">
        <v>146</v>
      </c>
      <c r="BM128" s="232" t="s">
        <v>986</v>
      </c>
    </row>
    <row r="129" s="2" customFormat="1" ht="16.5" customHeight="1">
      <c r="A129" s="39"/>
      <c r="B129" s="40"/>
      <c r="C129" s="220" t="s">
        <v>182</v>
      </c>
      <c r="D129" s="220" t="s">
        <v>142</v>
      </c>
      <c r="E129" s="221" t="s">
        <v>807</v>
      </c>
      <c r="F129" s="222" t="s">
        <v>808</v>
      </c>
      <c r="G129" s="223" t="s">
        <v>805</v>
      </c>
      <c r="H129" s="224">
        <v>294</v>
      </c>
      <c r="I129" s="225"/>
      <c r="J129" s="226">
        <f>ROUND(I129*H129,2)</f>
        <v>0</v>
      </c>
      <c r="K129" s="227"/>
      <c r="L129" s="45"/>
      <c r="M129" s="228" t="s">
        <v>1</v>
      </c>
      <c r="N129" s="229" t="s">
        <v>42</v>
      </c>
      <c r="O129" s="92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2" t="s">
        <v>146</v>
      </c>
      <c r="AT129" s="232" t="s">
        <v>142</v>
      </c>
      <c r="AU129" s="232" t="s">
        <v>85</v>
      </c>
      <c r="AY129" s="18" t="s">
        <v>140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8" t="s">
        <v>85</v>
      </c>
      <c r="BK129" s="233">
        <f>ROUND(I129*H129,2)</f>
        <v>0</v>
      </c>
      <c r="BL129" s="18" t="s">
        <v>146</v>
      </c>
      <c r="BM129" s="232" t="s">
        <v>987</v>
      </c>
    </row>
    <row r="130" s="2" customFormat="1" ht="16.5" customHeight="1">
      <c r="A130" s="39"/>
      <c r="B130" s="40"/>
      <c r="C130" s="220" t="s">
        <v>188</v>
      </c>
      <c r="D130" s="220" t="s">
        <v>142</v>
      </c>
      <c r="E130" s="221" t="s">
        <v>810</v>
      </c>
      <c r="F130" s="222" t="s">
        <v>811</v>
      </c>
      <c r="G130" s="223" t="s">
        <v>812</v>
      </c>
      <c r="H130" s="224">
        <v>88.200000000000003</v>
      </c>
      <c r="I130" s="225"/>
      <c r="J130" s="226">
        <f>ROUND(I130*H130,2)</f>
        <v>0</v>
      </c>
      <c r="K130" s="227"/>
      <c r="L130" s="45"/>
      <c r="M130" s="228" t="s">
        <v>1</v>
      </c>
      <c r="N130" s="229" t="s">
        <v>42</v>
      </c>
      <c r="O130" s="92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146</v>
      </c>
      <c r="AT130" s="232" t="s">
        <v>142</v>
      </c>
      <c r="AU130" s="232" t="s">
        <v>85</v>
      </c>
      <c r="AY130" s="18" t="s">
        <v>140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8" t="s">
        <v>85</v>
      </c>
      <c r="BK130" s="233">
        <f>ROUND(I130*H130,2)</f>
        <v>0</v>
      </c>
      <c r="BL130" s="18" t="s">
        <v>146</v>
      </c>
      <c r="BM130" s="232" t="s">
        <v>988</v>
      </c>
    </row>
    <row r="131" s="2" customFormat="1" ht="16.5" customHeight="1">
      <c r="A131" s="39"/>
      <c r="B131" s="40"/>
      <c r="C131" s="220" t="s">
        <v>195</v>
      </c>
      <c r="D131" s="220" t="s">
        <v>142</v>
      </c>
      <c r="E131" s="221" t="s">
        <v>814</v>
      </c>
      <c r="F131" s="222" t="s">
        <v>815</v>
      </c>
      <c r="G131" s="223" t="s">
        <v>812</v>
      </c>
      <c r="H131" s="224">
        <v>98</v>
      </c>
      <c r="I131" s="225"/>
      <c r="J131" s="226">
        <f>ROUND(I131*H131,2)</f>
        <v>0</v>
      </c>
      <c r="K131" s="227"/>
      <c r="L131" s="45"/>
      <c r="M131" s="228" t="s">
        <v>1</v>
      </c>
      <c r="N131" s="229" t="s">
        <v>42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146</v>
      </c>
      <c r="AT131" s="232" t="s">
        <v>142</v>
      </c>
      <c r="AU131" s="232" t="s">
        <v>85</v>
      </c>
      <c r="AY131" s="18" t="s">
        <v>140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85</v>
      </c>
      <c r="BK131" s="233">
        <f>ROUND(I131*H131,2)</f>
        <v>0</v>
      </c>
      <c r="BL131" s="18" t="s">
        <v>146</v>
      </c>
      <c r="BM131" s="232" t="s">
        <v>989</v>
      </c>
    </row>
    <row r="132" s="2" customFormat="1" ht="16.5" customHeight="1">
      <c r="A132" s="39"/>
      <c r="B132" s="40"/>
      <c r="C132" s="220" t="s">
        <v>199</v>
      </c>
      <c r="D132" s="220" t="s">
        <v>142</v>
      </c>
      <c r="E132" s="221" t="s">
        <v>817</v>
      </c>
      <c r="F132" s="222" t="s">
        <v>818</v>
      </c>
      <c r="G132" s="223" t="s">
        <v>234</v>
      </c>
      <c r="H132" s="224">
        <v>0.29399999999999998</v>
      </c>
      <c r="I132" s="225"/>
      <c r="J132" s="226">
        <f>ROUND(I132*H132,2)</f>
        <v>0</v>
      </c>
      <c r="K132" s="227"/>
      <c r="L132" s="45"/>
      <c r="M132" s="228" t="s">
        <v>1</v>
      </c>
      <c r="N132" s="229" t="s">
        <v>42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146</v>
      </c>
      <c r="AT132" s="232" t="s">
        <v>142</v>
      </c>
      <c r="AU132" s="232" t="s">
        <v>85</v>
      </c>
      <c r="AY132" s="18" t="s">
        <v>140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85</v>
      </c>
      <c r="BK132" s="233">
        <f>ROUND(I132*H132,2)</f>
        <v>0</v>
      </c>
      <c r="BL132" s="18" t="s">
        <v>146</v>
      </c>
      <c r="BM132" s="232" t="s">
        <v>990</v>
      </c>
    </row>
    <row r="133" s="2" customFormat="1" ht="24.15" customHeight="1">
      <c r="A133" s="39"/>
      <c r="B133" s="40"/>
      <c r="C133" s="220" t="s">
        <v>204</v>
      </c>
      <c r="D133" s="220" t="s">
        <v>142</v>
      </c>
      <c r="E133" s="221" t="s">
        <v>820</v>
      </c>
      <c r="F133" s="222" t="s">
        <v>821</v>
      </c>
      <c r="G133" s="223" t="s">
        <v>162</v>
      </c>
      <c r="H133" s="224">
        <v>3.9199999999999999</v>
      </c>
      <c r="I133" s="225"/>
      <c r="J133" s="226">
        <f>ROUND(I133*H133,2)</f>
        <v>0</v>
      </c>
      <c r="K133" s="227"/>
      <c r="L133" s="45"/>
      <c r="M133" s="228" t="s">
        <v>1</v>
      </c>
      <c r="N133" s="229" t="s">
        <v>42</v>
      </c>
      <c r="O133" s="92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2" t="s">
        <v>146</v>
      </c>
      <c r="AT133" s="232" t="s">
        <v>142</v>
      </c>
      <c r="AU133" s="232" t="s">
        <v>85</v>
      </c>
      <c r="AY133" s="18" t="s">
        <v>140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8" t="s">
        <v>85</v>
      </c>
      <c r="BK133" s="233">
        <f>ROUND(I133*H133,2)</f>
        <v>0</v>
      </c>
      <c r="BL133" s="18" t="s">
        <v>146</v>
      </c>
      <c r="BM133" s="232" t="s">
        <v>991</v>
      </c>
    </row>
    <row r="134" s="2" customFormat="1" ht="21.75" customHeight="1">
      <c r="A134" s="39"/>
      <c r="B134" s="40"/>
      <c r="C134" s="220" t="s">
        <v>209</v>
      </c>
      <c r="D134" s="220" t="s">
        <v>142</v>
      </c>
      <c r="E134" s="221" t="s">
        <v>823</v>
      </c>
      <c r="F134" s="222" t="s">
        <v>824</v>
      </c>
      <c r="G134" s="223" t="s">
        <v>825</v>
      </c>
      <c r="H134" s="224">
        <v>4900</v>
      </c>
      <c r="I134" s="225"/>
      <c r="J134" s="226">
        <f>ROUND(I134*H134,2)</f>
        <v>0</v>
      </c>
      <c r="K134" s="227"/>
      <c r="L134" s="45"/>
      <c r="M134" s="228" t="s">
        <v>1</v>
      </c>
      <c r="N134" s="229" t="s">
        <v>42</v>
      </c>
      <c r="O134" s="92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146</v>
      </c>
      <c r="AT134" s="232" t="s">
        <v>142</v>
      </c>
      <c r="AU134" s="232" t="s">
        <v>85</v>
      </c>
      <c r="AY134" s="18" t="s">
        <v>140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8" t="s">
        <v>85</v>
      </c>
      <c r="BK134" s="233">
        <f>ROUND(I134*H134,2)</f>
        <v>0</v>
      </c>
      <c r="BL134" s="18" t="s">
        <v>146</v>
      </c>
      <c r="BM134" s="232" t="s">
        <v>992</v>
      </c>
    </row>
    <row r="135" s="2" customFormat="1" ht="21.75" customHeight="1">
      <c r="A135" s="39"/>
      <c r="B135" s="40"/>
      <c r="C135" s="220" t="s">
        <v>213</v>
      </c>
      <c r="D135" s="220" t="s">
        <v>142</v>
      </c>
      <c r="E135" s="221" t="s">
        <v>827</v>
      </c>
      <c r="F135" s="222" t="s">
        <v>828</v>
      </c>
      <c r="G135" s="223" t="s">
        <v>825</v>
      </c>
      <c r="H135" s="224">
        <v>5880</v>
      </c>
      <c r="I135" s="225"/>
      <c r="J135" s="226">
        <f>ROUND(I135*H135,2)</f>
        <v>0</v>
      </c>
      <c r="K135" s="227"/>
      <c r="L135" s="45"/>
      <c r="M135" s="228" t="s">
        <v>1</v>
      </c>
      <c r="N135" s="229" t="s">
        <v>42</v>
      </c>
      <c r="O135" s="92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146</v>
      </c>
      <c r="AT135" s="232" t="s">
        <v>142</v>
      </c>
      <c r="AU135" s="232" t="s">
        <v>85</v>
      </c>
      <c r="AY135" s="18" t="s">
        <v>140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8" t="s">
        <v>85</v>
      </c>
      <c r="BK135" s="233">
        <f>ROUND(I135*H135,2)</f>
        <v>0</v>
      </c>
      <c r="BL135" s="18" t="s">
        <v>146</v>
      </c>
      <c r="BM135" s="232" t="s">
        <v>993</v>
      </c>
    </row>
    <row r="136" s="12" customFormat="1" ht="25.92" customHeight="1">
      <c r="A136" s="12"/>
      <c r="B136" s="204"/>
      <c r="C136" s="205"/>
      <c r="D136" s="206" t="s">
        <v>76</v>
      </c>
      <c r="E136" s="207" t="s">
        <v>830</v>
      </c>
      <c r="F136" s="207" t="s">
        <v>799</v>
      </c>
      <c r="G136" s="205"/>
      <c r="H136" s="205"/>
      <c r="I136" s="208"/>
      <c r="J136" s="209">
        <f>BK136</f>
        <v>0</v>
      </c>
      <c r="K136" s="205"/>
      <c r="L136" s="210"/>
      <c r="M136" s="211"/>
      <c r="N136" s="212"/>
      <c r="O136" s="212"/>
      <c r="P136" s="213">
        <f>SUM(P137:P152)</f>
        <v>0</v>
      </c>
      <c r="Q136" s="212"/>
      <c r="R136" s="213">
        <f>SUM(R137:R152)</f>
        <v>0</v>
      </c>
      <c r="S136" s="212"/>
      <c r="T136" s="214">
        <f>SUM(T137:T152)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5" t="s">
        <v>85</v>
      </c>
      <c r="AT136" s="216" t="s">
        <v>76</v>
      </c>
      <c r="AU136" s="216" t="s">
        <v>77</v>
      </c>
      <c r="AY136" s="215" t="s">
        <v>140</v>
      </c>
      <c r="BK136" s="217">
        <f>SUM(BK137:BK152)</f>
        <v>0</v>
      </c>
    </row>
    <row r="137" s="2" customFormat="1" ht="66.75" customHeight="1">
      <c r="A137" s="39"/>
      <c r="B137" s="40"/>
      <c r="C137" s="220" t="s">
        <v>223</v>
      </c>
      <c r="D137" s="220" t="s">
        <v>142</v>
      </c>
      <c r="E137" s="221" t="s">
        <v>831</v>
      </c>
      <c r="F137" s="222" t="s">
        <v>832</v>
      </c>
      <c r="G137" s="223" t="s">
        <v>805</v>
      </c>
      <c r="H137" s="224">
        <v>49</v>
      </c>
      <c r="I137" s="225"/>
      <c r="J137" s="226">
        <f>ROUND(I137*H137,2)</f>
        <v>0</v>
      </c>
      <c r="K137" s="227"/>
      <c r="L137" s="45"/>
      <c r="M137" s="228" t="s">
        <v>1</v>
      </c>
      <c r="N137" s="229" t="s">
        <v>42</v>
      </c>
      <c r="O137" s="92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2" t="s">
        <v>146</v>
      </c>
      <c r="AT137" s="232" t="s">
        <v>142</v>
      </c>
      <c r="AU137" s="232" t="s">
        <v>85</v>
      </c>
      <c r="AY137" s="18" t="s">
        <v>140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8" t="s">
        <v>85</v>
      </c>
      <c r="BK137" s="233">
        <f>ROUND(I137*H137,2)</f>
        <v>0</v>
      </c>
      <c r="BL137" s="18" t="s">
        <v>146</v>
      </c>
      <c r="BM137" s="232" t="s">
        <v>994</v>
      </c>
    </row>
    <row r="138" s="2" customFormat="1" ht="37.8" customHeight="1">
      <c r="A138" s="39"/>
      <c r="B138" s="40"/>
      <c r="C138" s="220" t="s">
        <v>8</v>
      </c>
      <c r="D138" s="220" t="s">
        <v>142</v>
      </c>
      <c r="E138" s="221" t="s">
        <v>834</v>
      </c>
      <c r="F138" s="222" t="s">
        <v>835</v>
      </c>
      <c r="G138" s="223" t="s">
        <v>805</v>
      </c>
      <c r="H138" s="224">
        <v>49</v>
      </c>
      <c r="I138" s="225"/>
      <c r="J138" s="226">
        <f>ROUND(I138*H138,2)</f>
        <v>0</v>
      </c>
      <c r="K138" s="227"/>
      <c r="L138" s="45"/>
      <c r="M138" s="228" t="s">
        <v>1</v>
      </c>
      <c r="N138" s="229" t="s">
        <v>42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146</v>
      </c>
      <c r="AT138" s="232" t="s">
        <v>142</v>
      </c>
      <c r="AU138" s="232" t="s">
        <v>85</v>
      </c>
      <c r="AY138" s="18" t="s">
        <v>140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85</v>
      </c>
      <c r="BK138" s="233">
        <f>ROUND(I138*H138,2)</f>
        <v>0</v>
      </c>
      <c r="BL138" s="18" t="s">
        <v>146</v>
      </c>
      <c r="BM138" s="232" t="s">
        <v>995</v>
      </c>
    </row>
    <row r="139" s="2" customFormat="1" ht="24.15" customHeight="1">
      <c r="A139" s="39"/>
      <c r="B139" s="40"/>
      <c r="C139" s="220" t="s">
        <v>237</v>
      </c>
      <c r="D139" s="220" t="s">
        <v>142</v>
      </c>
      <c r="E139" s="221" t="s">
        <v>837</v>
      </c>
      <c r="F139" s="222" t="s">
        <v>838</v>
      </c>
      <c r="G139" s="223" t="s">
        <v>805</v>
      </c>
      <c r="H139" s="224">
        <v>49</v>
      </c>
      <c r="I139" s="225"/>
      <c r="J139" s="226">
        <f>ROUND(I139*H139,2)</f>
        <v>0</v>
      </c>
      <c r="K139" s="227"/>
      <c r="L139" s="45"/>
      <c r="M139" s="228" t="s">
        <v>1</v>
      </c>
      <c r="N139" s="229" t="s">
        <v>42</v>
      </c>
      <c r="O139" s="92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146</v>
      </c>
      <c r="AT139" s="232" t="s">
        <v>142</v>
      </c>
      <c r="AU139" s="232" t="s">
        <v>85</v>
      </c>
      <c r="AY139" s="18" t="s">
        <v>140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8" t="s">
        <v>85</v>
      </c>
      <c r="BK139" s="233">
        <f>ROUND(I139*H139,2)</f>
        <v>0</v>
      </c>
      <c r="BL139" s="18" t="s">
        <v>146</v>
      </c>
      <c r="BM139" s="232" t="s">
        <v>996</v>
      </c>
    </row>
    <row r="140" s="2" customFormat="1" ht="62.7" customHeight="1">
      <c r="A140" s="39"/>
      <c r="B140" s="40"/>
      <c r="C140" s="220" t="s">
        <v>244</v>
      </c>
      <c r="D140" s="220" t="s">
        <v>142</v>
      </c>
      <c r="E140" s="221" t="s">
        <v>840</v>
      </c>
      <c r="F140" s="222" t="s">
        <v>841</v>
      </c>
      <c r="G140" s="223" t="s">
        <v>805</v>
      </c>
      <c r="H140" s="224">
        <v>49</v>
      </c>
      <c r="I140" s="225"/>
      <c r="J140" s="226">
        <f>ROUND(I140*H140,2)</f>
        <v>0</v>
      </c>
      <c r="K140" s="227"/>
      <c r="L140" s="45"/>
      <c r="M140" s="228" t="s">
        <v>1</v>
      </c>
      <c r="N140" s="229" t="s">
        <v>42</v>
      </c>
      <c r="O140" s="92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146</v>
      </c>
      <c r="AT140" s="232" t="s">
        <v>142</v>
      </c>
      <c r="AU140" s="232" t="s">
        <v>85</v>
      </c>
      <c r="AY140" s="18" t="s">
        <v>140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85</v>
      </c>
      <c r="BK140" s="233">
        <f>ROUND(I140*H140,2)</f>
        <v>0</v>
      </c>
      <c r="BL140" s="18" t="s">
        <v>146</v>
      </c>
      <c r="BM140" s="232" t="s">
        <v>997</v>
      </c>
    </row>
    <row r="141" s="2" customFormat="1" ht="37.8" customHeight="1">
      <c r="A141" s="39"/>
      <c r="B141" s="40"/>
      <c r="C141" s="220" t="s">
        <v>248</v>
      </c>
      <c r="D141" s="220" t="s">
        <v>142</v>
      </c>
      <c r="E141" s="221" t="s">
        <v>843</v>
      </c>
      <c r="F141" s="222" t="s">
        <v>844</v>
      </c>
      <c r="G141" s="223" t="s">
        <v>845</v>
      </c>
      <c r="H141" s="224">
        <v>0.48999999999999999</v>
      </c>
      <c r="I141" s="225"/>
      <c r="J141" s="226">
        <f>ROUND(I141*H141,2)</f>
        <v>0</v>
      </c>
      <c r="K141" s="227"/>
      <c r="L141" s="45"/>
      <c r="M141" s="228" t="s">
        <v>1</v>
      </c>
      <c r="N141" s="229" t="s">
        <v>42</v>
      </c>
      <c r="O141" s="92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2" t="s">
        <v>146</v>
      </c>
      <c r="AT141" s="232" t="s">
        <v>142</v>
      </c>
      <c r="AU141" s="232" t="s">
        <v>85</v>
      </c>
      <c r="AY141" s="18" t="s">
        <v>140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8" t="s">
        <v>85</v>
      </c>
      <c r="BK141" s="233">
        <f>ROUND(I141*H141,2)</f>
        <v>0</v>
      </c>
      <c r="BL141" s="18" t="s">
        <v>146</v>
      </c>
      <c r="BM141" s="232" t="s">
        <v>998</v>
      </c>
    </row>
    <row r="142" s="2" customFormat="1" ht="24.15" customHeight="1">
      <c r="A142" s="39"/>
      <c r="B142" s="40"/>
      <c r="C142" s="220" t="s">
        <v>270</v>
      </c>
      <c r="D142" s="220" t="s">
        <v>142</v>
      </c>
      <c r="E142" s="221" t="s">
        <v>847</v>
      </c>
      <c r="F142" s="222" t="s">
        <v>848</v>
      </c>
      <c r="G142" s="223" t="s">
        <v>805</v>
      </c>
      <c r="H142" s="224">
        <v>2.4500000000000002</v>
      </c>
      <c r="I142" s="225"/>
      <c r="J142" s="226">
        <f>ROUND(I142*H142,2)</f>
        <v>0</v>
      </c>
      <c r="K142" s="227"/>
      <c r="L142" s="45"/>
      <c r="M142" s="228" t="s">
        <v>1</v>
      </c>
      <c r="N142" s="229" t="s">
        <v>42</v>
      </c>
      <c r="O142" s="92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146</v>
      </c>
      <c r="AT142" s="232" t="s">
        <v>142</v>
      </c>
      <c r="AU142" s="232" t="s">
        <v>85</v>
      </c>
      <c r="AY142" s="18" t="s">
        <v>140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85</v>
      </c>
      <c r="BK142" s="233">
        <f>ROUND(I142*H142,2)</f>
        <v>0</v>
      </c>
      <c r="BL142" s="18" t="s">
        <v>146</v>
      </c>
      <c r="BM142" s="232" t="s">
        <v>999</v>
      </c>
    </row>
    <row r="143" s="2" customFormat="1" ht="33" customHeight="1">
      <c r="A143" s="39"/>
      <c r="B143" s="40"/>
      <c r="C143" s="220" t="s">
        <v>252</v>
      </c>
      <c r="D143" s="220" t="s">
        <v>142</v>
      </c>
      <c r="E143" s="221" t="s">
        <v>850</v>
      </c>
      <c r="F143" s="222" t="s">
        <v>851</v>
      </c>
      <c r="G143" s="223" t="s">
        <v>145</v>
      </c>
      <c r="H143" s="224">
        <v>49</v>
      </c>
      <c r="I143" s="225"/>
      <c r="J143" s="226">
        <f>ROUND(I143*H143,2)</f>
        <v>0</v>
      </c>
      <c r="K143" s="227"/>
      <c r="L143" s="45"/>
      <c r="M143" s="228" t="s">
        <v>1</v>
      </c>
      <c r="N143" s="229" t="s">
        <v>42</v>
      </c>
      <c r="O143" s="92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146</v>
      </c>
      <c r="AT143" s="232" t="s">
        <v>142</v>
      </c>
      <c r="AU143" s="232" t="s">
        <v>85</v>
      </c>
      <c r="AY143" s="18" t="s">
        <v>140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85</v>
      </c>
      <c r="BK143" s="233">
        <f>ROUND(I143*H143,2)</f>
        <v>0</v>
      </c>
      <c r="BL143" s="18" t="s">
        <v>146</v>
      </c>
      <c r="BM143" s="232" t="s">
        <v>1000</v>
      </c>
    </row>
    <row r="144" s="2" customFormat="1" ht="44.25" customHeight="1">
      <c r="A144" s="39"/>
      <c r="B144" s="40"/>
      <c r="C144" s="220" t="s">
        <v>231</v>
      </c>
      <c r="D144" s="220" t="s">
        <v>142</v>
      </c>
      <c r="E144" s="221" t="s">
        <v>853</v>
      </c>
      <c r="F144" s="222" t="s">
        <v>854</v>
      </c>
      <c r="G144" s="223" t="s">
        <v>192</v>
      </c>
      <c r="H144" s="224">
        <v>0.001</v>
      </c>
      <c r="I144" s="225"/>
      <c r="J144" s="226">
        <f>ROUND(I144*H144,2)</f>
        <v>0</v>
      </c>
      <c r="K144" s="227"/>
      <c r="L144" s="45"/>
      <c r="M144" s="228" t="s">
        <v>1</v>
      </c>
      <c r="N144" s="229" t="s">
        <v>42</v>
      </c>
      <c r="O144" s="92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146</v>
      </c>
      <c r="AT144" s="232" t="s">
        <v>142</v>
      </c>
      <c r="AU144" s="232" t="s">
        <v>85</v>
      </c>
      <c r="AY144" s="18" t="s">
        <v>140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8" t="s">
        <v>85</v>
      </c>
      <c r="BK144" s="233">
        <f>ROUND(I144*H144,2)</f>
        <v>0</v>
      </c>
      <c r="BL144" s="18" t="s">
        <v>146</v>
      </c>
      <c r="BM144" s="232" t="s">
        <v>1001</v>
      </c>
    </row>
    <row r="145" s="2" customFormat="1" ht="44.25" customHeight="1">
      <c r="A145" s="39"/>
      <c r="B145" s="40"/>
      <c r="C145" s="220" t="s">
        <v>276</v>
      </c>
      <c r="D145" s="220" t="s">
        <v>142</v>
      </c>
      <c r="E145" s="221" t="s">
        <v>856</v>
      </c>
      <c r="F145" s="222" t="s">
        <v>857</v>
      </c>
      <c r="G145" s="223" t="s">
        <v>145</v>
      </c>
      <c r="H145" s="224">
        <v>49</v>
      </c>
      <c r="I145" s="225"/>
      <c r="J145" s="226">
        <f>ROUND(I145*H145,2)</f>
        <v>0</v>
      </c>
      <c r="K145" s="227"/>
      <c r="L145" s="45"/>
      <c r="M145" s="228" t="s">
        <v>1</v>
      </c>
      <c r="N145" s="229" t="s">
        <v>42</v>
      </c>
      <c r="O145" s="92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146</v>
      </c>
      <c r="AT145" s="232" t="s">
        <v>142</v>
      </c>
      <c r="AU145" s="232" t="s">
        <v>85</v>
      </c>
      <c r="AY145" s="18" t="s">
        <v>140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8" t="s">
        <v>85</v>
      </c>
      <c r="BK145" s="233">
        <f>ROUND(I145*H145,2)</f>
        <v>0</v>
      </c>
      <c r="BL145" s="18" t="s">
        <v>146</v>
      </c>
      <c r="BM145" s="232" t="s">
        <v>1002</v>
      </c>
    </row>
    <row r="146" s="2" customFormat="1" ht="21.75" customHeight="1">
      <c r="A146" s="39"/>
      <c r="B146" s="40"/>
      <c r="C146" s="220" t="s">
        <v>7</v>
      </c>
      <c r="D146" s="220" t="s">
        <v>142</v>
      </c>
      <c r="E146" s="221" t="s">
        <v>859</v>
      </c>
      <c r="F146" s="222" t="s">
        <v>860</v>
      </c>
      <c r="G146" s="223" t="s">
        <v>162</v>
      </c>
      <c r="H146" s="224">
        <v>4.9000000000000004</v>
      </c>
      <c r="I146" s="225"/>
      <c r="J146" s="226">
        <f>ROUND(I146*H146,2)</f>
        <v>0</v>
      </c>
      <c r="K146" s="227"/>
      <c r="L146" s="45"/>
      <c r="M146" s="228" t="s">
        <v>1</v>
      </c>
      <c r="N146" s="229" t="s">
        <v>42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146</v>
      </c>
      <c r="AT146" s="232" t="s">
        <v>142</v>
      </c>
      <c r="AU146" s="232" t="s">
        <v>85</v>
      </c>
      <c r="AY146" s="18" t="s">
        <v>140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8" t="s">
        <v>85</v>
      </c>
      <c r="BK146" s="233">
        <f>ROUND(I146*H146,2)</f>
        <v>0</v>
      </c>
      <c r="BL146" s="18" t="s">
        <v>146</v>
      </c>
      <c r="BM146" s="232" t="s">
        <v>1003</v>
      </c>
    </row>
    <row r="147" s="2" customFormat="1" ht="21.75" customHeight="1">
      <c r="A147" s="39"/>
      <c r="B147" s="40"/>
      <c r="C147" s="220" t="s">
        <v>282</v>
      </c>
      <c r="D147" s="220" t="s">
        <v>142</v>
      </c>
      <c r="E147" s="221" t="s">
        <v>862</v>
      </c>
      <c r="F147" s="222" t="s">
        <v>863</v>
      </c>
      <c r="G147" s="223" t="s">
        <v>162</v>
      </c>
      <c r="H147" s="224">
        <v>5.8799999999999999</v>
      </c>
      <c r="I147" s="225"/>
      <c r="J147" s="226">
        <f>ROUND(I147*H147,2)</f>
        <v>0</v>
      </c>
      <c r="K147" s="227"/>
      <c r="L147" s="45"/>
      <c r="M147" s="228" t="s">
        <v>1</v>
      </c>
      <c r="N147" s="229" t="s">
        <v>42</v>
      </c>
      <c r="O147" s="92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146</v>
      </c>
      <c r="AT147" s="232" t="s">
        <v>142</v>
      </c>
      <c r="AU147" s="232" t="s">
        <v>85</v>
      </c>
      <c r="AY147" s="18" t="s">
        <v>140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8" t="s">
        <v>85</v>
      </c>
      <c r="BK147" s="233">
        <f>ROUND(I147*H147,2)</f>
        <v>0</v>
      </c>
      <c r="BL147" s="18" t="s">
        <v>146</v>
      </c>
      <c r="BM147" s="232" t="s">
        <v>1004</v>
      </c>
    </row>
    <row r="148" s="2" customFormat="1" ht="21.75" customHeight="1">
      <c r="A148" s="39"/>
      <c r="B148" s="40"/>
      <c r="C148" s="220" t="s">
        <v>260</v>
      </c>
      <c r="D148" s="220" t="s">
        <v>142</v>
      </c>
      <c r="E148" s="221" t="s">
        <v>865</v>
      </c>
      <c r="F148" s="222" t="s">
        <v>866</v>
      </c>
      <c r="G148" s="223" t="s">
        <v>162</v>
      </c>
      <c r="H148" s="224">
        <v>4.9000000000000004</v>
      </c>
      <c r="I148" s="225"/>
      <c r="J148" s="226">
        <f>ROUND(I148*H148,2)</f>
        <v>0</v>
      </c>
      <c r="K148" s="227"/>
      <c r="L148" s="45"/>
      <c r="M148" s="228" t="s">
        <v>1</v>
      </c>
      <c r="N148" s="229" t="s">
        <v>42</v>
      </c>
      <c r="O148" s="92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146</v>
      </c>
      <c r="AT148" s="232" t="s">
        <v>142</v>
      </c>
      <c r="AU148" s="232" t="s">
        <v>85</v>
      </c>
      <c r="AY148" s="18" t="s">
        <v>140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8" t="s">
        <v>85</v>
      </c>
      <c r="BK148" s="233">
        <f>ROUND(I148*H148,2)</f>
        <v>0</v>
      </c>
      <c r="BL148" s="18" t="s">
        <v>146</v>
      </c>
      <c r="BM148" s="232" t="s">
        <v>1005</v>
      </c>
    </row>
    <row r="149" s="2" customFormat="1" ht="21.75" customHeight="1">
      <c r="A149" s="39"/>
      <c r="B149" s="40"/>
      <c r="C149" s="220" t="s">
        <v>288</v>
      </c>
      <c r="D149" s="220" t="s">
        <v>142</v>
      </c>
      <c r="E149" s="221" t="s">
        <v>865</v>
      </c>
      <c r="F149" s="222" t="s">
        <v>866</v>
      </c>
      <c r="G149" s="223" t="s">
        <v>162</v>
      </c>
      <c r="H149" s="224">
        <v>5.8799999999999999</v>
      </c>
      <c r="I149" s="225"/>
      <c r="J149" s="226">
        <f>ROUND(I149*H149,2)</f>
        <v>0</v>
      </c>
      <c r="K149" s="227"/>
      <c r="L149" s="45"/>
      <c r="M149" s="228" t="s">
        <v>1</v>
      </c>
      <c r="N149" s="229" t="s">
        <v>42</v>
      </c>
      <c r="O149" s="92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2" t="s">
        <v>146</v>
      </c>
      <c r="AT149" s="232" t="s">
        <v>142</v>
      </c>
      <c r="AU149" s="232" t="s">
        <v>85</v>
      </c>
      <c r="AY149" s="18" t="s">
        <v>140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8" t="s">
        <v>85</v>
      </c>
      <c r="BK149" s="233">
        <f>ROUND(I149*H149,2)</f>
        <v>0</v>
      </c>
      <c r="BL149" s="18" t="s">
        <v>146</v>
      </c>
      <c r="BM149" s="232" t="s">
        <v>1006</v>
      </c>
    </row>
    <row r="150" s="2" customFormat="1" ht="16.5" customHeight="1">
      <c r="A150" s="39"/>
      <c r="B150" s="40"/>
      <c r="C150" s="220" t="s">
        <v>293</v>
      </c>
      <c r="D150" s="220" t="s">
        <v>142</v>
      </c>
      <c r="E150" s="221" t="s">
        <v>869</v>
      </c>
      <c r="F150" s="222" t="s">
        <v>870</v>
      </c>
      <c r="G150" s="223" t="s">
        <v>871</v>
      </c>
      <c r="H150" s="224">
        <v>1</v>
      </c>
      <c r="I150" s="225"/>
      <c r="J150" s="226">
        <f>ROUND(I150*H150,2)</f>
        <v>0</v>
      </c>
      <c r="K150" s="227"/>
      <c r="L150" s="45"/>
      <c r="M150" s="228" t="s">
        <v>1</v>
      </c>
      <c r="N150" s="229" t="s">
        <v>42</v>
      </c>
      <c r="O150" s="92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146</v>
      </c>
      <c r="AT150" s="232" t="s">
        <v>142</v>
      </c>
      <c r="AU150" s="232" t="s">
        <v>85</v>
      </c>
      <c r="AY150" s="18" t="s">
        <v>140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8" t="s">
        <v>85</v>
      </c>
      <c r="BK150" s="233">
        <f>ROUND(I150*H150,2)</f>
        <v>0</v>
      </c>
      <c r="BL150" s="18" t="s">
        <v>146</v>
      </c>
      <c r="BM150" s="232" t="s">
        <v>1007</v>
      </c>
    </row>
    <row r="151" s="2" customFormat="1" ht="16.5" customHeight="1">
      <c r="A151" s="39"/>
      <c r="B151" s="40"/>
      <c r="C151" s="220" t="s">
        <v>298</v>
      </c>
      <c r="D151" s="220" t="s">
        <v>142</v>
      </c>
      <c r="E151" s="221" t="s">
        <v>873</v>
      </c>
      <c r="F151" s="222" t="s">
        <v>874</v>
      </c>
      <c r="G151" s="223" t="s">
        <v>871</v>
      </c>
      <c r="H151" s="224">
        <v>1</v>
      </c>
      <c r="I151" s="225"/>
      <c r="J151" s="226">
        <f>ROUND(I151*H151,2)</f>
        <v>0</v>
      </c>
      <c r="K151" s="227"/>
      <c r="L151" s="45"/>
      <c r="M151" s="228" t="s">
        <v>1</v>
      </c>
      <c r="N151" s="229" t="s">
        <v>42</v>
      </c>
      <c r="O151" s="92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146</v>
      </c>
      <c r="AT151" s="232" t="s">
        <v>142</v>
      </c>
      <c r="AU151" s="232" t="s">
        <v>85</v>
      </c>
      <c r="AY151" s="18" t="s">
        <v>140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8" t="s">
        <v>85</v>
      </c>
      <c r="BK151" s="233">
        <f>ROUND(I151*H151,2)</f>
        <v>0</v>
      </c>
      <c r="BL151" s="18" t="s">
        <v>146</v>
      </c>
      <c r="BM151" s="232" t="s">
        <v>1008</v>
      </c>
    </row>
    <row r="152" s="2" customFormat="1" ht="16.5" customHeight="1">
      <c r="A152" s="39"/>
      <c r="B152" s="40"/>
      <c r="C152" s="220" t="s">
        <v>265</v>
      </c>
      <c r="D152" s="220" t="s">
        <v>142</v>
      </c>
      <c r="E152" s="221" t="s">
        <v>876</v>
      </c>
      <c r="F152" s="222" t="s">
        <v>877</v>
      </c>
      <c r="G152" s="223" t="s">
        <v>805</v>
      </c>
      <c r="H152" s="224">
        <v>49</v>
      </c>
      <c r="I152" s="225"/>
      <c r="J152" s="226">
        <f>ROUND(I152*H152,2)</f>
        <v>0</v>
      </c>
      <c r="K152" s="227"/>
      <c r="L152" s="45"/>
      <c r="M152" s="289" t="s">
        <v>1</v>
      </c>
      <c r="N152" s="290" t="s">
        <v>42</v>
      </c>
      <c r="O152" s="291"/>
      <c r="P152" s="292">
        <f>O152*H152</f>
        <v>0</v>
      </c>
      <c r="Q152" s="292">
        <v>0</v>
      </c>
      <c r="R152" s="292">
        <f>Q152*H152</f>
        <v>0</v>
      </c>
      <c r="S152" s="292">
        <v>0</v>
      </c>
      <c r="T152" s="29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2" t="s">
        <v>146</v>
      </c>
      <c r="AT152" s="232" t="s">
        <v>142</v>
      </c>
      <c r="AU152" s="232" t="s">
        <v>85</v>
      </c>
      <c r="AY152" s="18" t="s">
        <v>140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8" t="s">
        <v>85</v>
      </c>
      <c r="BK152" s="233">
        <f>ROUND(I152*H152,2)</f>
        <v>0</v>
      </c>
      <c r="BL152" s="18" t="s">
        <v>146</v>
      </c>
      <c r="BM152" s="232" t="s">
        <v>1009</v>
      </c>
    </row>
    <row r="153" s="2" customFormat="1" ht="6.96" customHeight="1">
      <c r="A153" s="39"/>
      <c r="B153" s="67"/>
      <c r="C153" s="68"/>
      <c r="D153" s="68"/>
      <c r="E153" s="68"/>
      <c r="F153" s="68"/>
      <c r="G153" s="68"/>
      <c r="H153" s="68"/>
      <c r="I153" s="68"/>
      <c r="J153" s="68"/>
      <c r="K153" s="68"/>
      <c r="L153" s="45"/>
      <c r="M153" s="39"/>
      <c r="O153" s="39"/>
      <c r="P153" s="39"/>
      <c r="Q153" s="39"/>
      <c r="R153" s="39"/>
      <c r="S153" s="39"/>
      <c r="T153" s="39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</row>
  </sheetData>
  <sheetProtection sheet="1" autoFilter="0" formatColumns="0" formatRows="0" objects="1" scenarios="1" spinCount="100000" saltValue="NUlVYPsudmd/xYIPEGJiLmqKhPaiHh3phmil/fXKmlu3r9ykC4bRfwkOsNGxMMB8T3XKuRH9DNPupFT2dEjdQQ==" hashValue="KrDmdTVt4FhJawrzc9chSRJc54UhBUvcwjoKrxeUOMl5aOMaEczerecqjy2aW7e+5oh4sMcF7fEhT2t9o2uVPA==" algorithmName="SHA-512" password="CC35"/>
  <autoFilter ref="C118:K152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EA575BC929BB4C87864425B5F819F0" ma:contentTypeVersion="12" ma:contentTypeDescription="Vytvoří nový dokument" ma:contentTypeScope="" ma:versionID="557ad2b77acf0ec8cfa59355ea9db54f">
  <xsd:schema xmlns:xsd="http://www.w3.org/2001/XMLSchema" xmlns:xs="http://www.w3.org/2001/XMLSchema" xmlns:p="http://schemas.microsoft.com/office/2006/metadata/properties" xmlns:ns2="85f4b5cc-4033-44c7-b405-f5eed34c8154" xmlns:ns3="85a1a2d1-5cc2-4247-acb2-eae7a89bb2bb" targetNamespace="http://schemas.microsoft.com/office/2006/metadata/properties" ma:root="true" ma:fieldsID="75cb6a0d6f973e12d6e96e33c3bd3911" ns2:_="" ns3:_="">
    <xsd:import namespace="85f4b5cc-4033-44c7-b405-f5eed34c8154"/>
    <xsd:import namespace="85a1a2d1-5cc2-4247-acb2-eae7a89bb2b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a1a2d1-5cc2-4247-acb2-eae7a89bb2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962987-69D9-4F59-BD58-FC1D01E11E96}"/>
</file>

<file path=customXml/itemProps2.xml><?xml version="1.0" encoding="utf-8"?>
<ds:datastoreItem xmlns:ds="http://schemas.openxmlformats.org/officeDocument/2006/customXml" ds:itemID="{65954D85-D9B8-4293-BC5C-A0E52DD9C3FF}"/>
</file>

<file path=customXml/itemProps3.xml><?xml version="1.0" encoding="utf-8"?>
<ds:datastoreItem xmlns:ds="http://schemas.openxmlformats.org/officeDocument/2006/customXml" ds:itemID="{4B697DC2-C759-4063-B11E-B881B3FBAD35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2023-05-17T07:27:00Z</dcterms:created>
  <dcterms:modified xsi:type="dcterms:W3CDTF">2023-05-17T07:27:08Z</dcterms:modified>
</cp:coreProperties>
</file>